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ion\Downloads\"/>
    </mc:Choice>
  </mc:AlternateContent>
  <xr:revisionPtr revIDLastSave="0" documentId="13_ncr:1_{06239621-3BED-4EF7-B2A6-784DD43CC160}" xr6:coauthVersionLast="47" xr6:coauthVersionMax="47" xr10:uidLastSave="{00000000-0000-0000-0000-000000000000}"/>
  <bookViews>
    <workbookView xWindow="-120" yWindow="-120" windowWidth="29040" windowHeight="15720" xr2:uid="{00000000-000D-0000-FFFF-FFFF00000000}"/>
  </bookViews>
  <sheets>
    <sheet name="راهنما" sheetId="1" r:id="rId1"/>
    <sheet name="Dashboard" sheetId="2" r:id="rId2"/>
    <sheet name="Parameters" sheetId="3" r:id="rId3"/>
    <sheet name="Data_Entry" sheetId="4" r:id="rId4"/>
    <sheet name="Payslip"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5" l="1"/>
  <c r="B14" i="5"/>
  <c r="B13" i="5"/>
  <c r="B12" i="5"/>
  <c r="B11" i="5"/>
  <c r="B10" i="5"/>
  <c r="B8" i="5"/>
  <c r="B7" i="5"/>
  <c r="B6" i="5"/>
  <c r="B5" i="5"/>
  <c r="K500" i="4"/>
  <c r="J500" i="4"/>
  <c r="I500" i="4"/>
  <c r="G500" i="4"/>
  <c r="H500" i="4" s="1"/>
  <c r="F500" i="4"/>
  <c r="K499" i="4"/>
  <c r="J499" i="4"/>
  <c r="F499" i="4"/>
  <c r="I499" i="4" s="1"/>
  <c r="K498" i="4"/>
  <c r="J498" i="4"/>
  <c r="I498" i="4"/>
  <c r="G498" i="4"/>
  <c r="H498" i="4" s="1"/>
  <c r="F498" i="4"/>
  <c r="K497" i="4"/>
  <c r="J497" i="4"/>
  <c r="F497" i="4"/>
  <c r="I497" i="4" s="1"/>
  <c r="K496" i="4"/>
  <c r="J496" i="4"/>
  <c r="I496" i="4"/>
  <c r="G496" i="4"/>
  <c r="H496" i="4" s="1"/>
  <c r="F496" i="4"/>
  <c r="K495" i="4"/>
  <c r="J495" i="4"/>
  <c r="G495" i="4"/>
  <c r="H495" i="4" s="1"/>
  <c r="F495" i="4"/>
  <c r="I495" i="4" s="1"/>
  <c r="K494" i="4"/>
  <c r="J494" i="4"/>
  <c r="I494" i="4"/>
  <c r="G494" i="4"/>
  <c r="H494" i="4" s="1"/>
  <c r="F494" i="4"/>
  <c r="K493" i="4"/>
  <c r="J493" i="4"/>
  <c r="F493" i="4"/>
  <c r="I493" i="4" s="1"/>
  <c r="K492" i="4"/>
  <c r="J492" i="4"/>
  <c r="I492" i="4"/>
  <c r="G492" i="4"/>
  <c r="H492" i="4" s="1"/>
  <c r="F492" i="4"/>
  <c r="K491" i="4"/>
  <c r="J491" i="4"/>
  <c r="F491" i="4"/>
  <c r="I491" i="4" s="1"/>
  <c r="K490" i="4"/>
  <c r="J490" i="4"/>
  <c r="I490" i="4"/>
  <c r="G490" i="4"/>
  <c r="H490" i="4" s="1"/>
  <c r="F490" i="4"/>
  <c r="K489" i="4"/>
  <c r="J489" i="4"/>
  <c r="F489" i="4"/>
  <c r="I489" i="4" s="1"/>
  <c r="K488" i="4"/>
  <c r="J488" i="4"/>
  <c r="I488" i="4"/>
  <c r="G488" i="4"/>
  <c r="H488" i="4" s="1"/>
  <c r="F488" i="4"/>
  <c r="K487" i="4"/>
  <c r="J487" i="4"/>
  <c r="G487" i="4"/>
  <c r="H487" i="4" s="1"/>
  <c r="F487" i="4"/>
  <c r="I487" i="4" s="1"/>
  <c r="K486" i="4"/>
  <c r="J486" i="4"/>
  <c r="I486" i="4"/>
  <c r="G486" i="4"/>
  <c r="H486" i="4" s="1"/>
  <c r="F486" i="4"/>
  <c r="K485" i="4"/>
  <c r="J485" i="4"/>
  <c r="F485" i="4"/>
  <c r="I485" i="4" s="1"/>
  <c r="K484" i="4"/>
  <c r="J484" i="4"/>
  <c r="I484" i="4"/>
  <c r="G484" i="4"/>
  <c r="H484" i="4" s="1"/>
  <c r="F484" i="4"/>
  <c r="K483" i="4"/>
  <c r="J483" i="4"/>
  <c r="F483" i="4"/>
  <c r="I483" i="4" s="1"/>
  <c r="K482" i="4"/>
  <c r="J482" i="4"/>
  <c r="I482" i="4"/>
  <c r="G482" i="4"/>
  <c r="H482" i="4" s="1"/>
  <c r="F482" i="4"/>
  <c r="K481" i="4"/>
  <c r="J481" i="4"/>
  <c r="F481" i="4"/>
  <c r="I481" i="4" s="1"/>
  <c r="K480" i="4"/>
  <c r="J480" i="4"/>
  <c r="I480" i="4"/>
  <c r="G480" i="4"/>
  <c r="H480" i="4" s="1"/>
  <c r="F480" i="4"/>
  <c r="K479" i="4"/>
  <c r="J479" i="4"/>
  <c r="G479" i="4"/>
  <c r="H479" i="4" s="1"/>
  <c r="F479" i="4"/>
  <c r="I479" i="4" s="1"/>
  <c r="K478" i="4"/>
  <c r="J478" i="4"/>
  <c r="I478" i="4"/>
  <c r="G478" i="4"/>
  <c r="H478" i="4" s="1"/>
  <c r="F478" i="4"/>
  <c r="K477" i="4"/>
  <c r="J477" i="4"/>
  <c r="F477" i="4"/>
  <c r="I477" i="4" s="1"/>
  <c r="K476" i="4"/>
  <c r="J476" i="4"/>
  <c r="I476" i="4"/>
  <c r="G476" i="4"/>
  <c r="H476" i="4" s="1"/>
  <c r="F476" i="4"/>
  <c r="K475" i="4"/>
  <c r="J475" i="4"/>
  <c r="F475" i="4"/>
  <c r="I475" i="4" s="1"/>
  <c r="K474" i="4"/>
  <c r="J474" i="4"/>
  <c r="I474" i="4"/>
  <c r="G474" i="4"/>
  <c r="H474" i="4" s="1"/>
  <c r="F474" i="4"/>
  <c r="K473" i="4"/>
  <c r="J473" i="4"/>
  <c r="F473" i="4"/>
  <c r="I473" i="4" s="1"/>
  <c r="K472" i="4"/>
  <c r="J472" i="4"/>
  <c r="I472" i="4"/>
  <c r="G472" i="4"/>
  <c r="H472" i="4" s="1"/>
  <c r="F472" i="4"/>
  <c r="K471" i="4"/>
  <c r="J471" i="4"/>
  <c r="G471" i="4"/>
  <c r="H471" i="4" s="1"/>
  <c r="F471" i="4"/>
  <c r="I471" i="4" s="1"/>
  <c r="K470" i="4"/>
  <c r="J470" i="4"/>
  <c r="I470" i="4"/>
  <c r="G470" i="4"/>
  <c r="H470" i="4" s="1"/>
  <c r="F470" i="4"/>
  <c r="K469" i="4"/>
  <c r="J469" i="4"/>
  <c r="F469" i="4"/>
  <c r="I469" i="4" s="1"/>
  <c r="K468" i="4"/>
  <c r="J468" i="4"/>
  <c r="I468" i="4"/>
  <c r="G468" i="4"/>
  <c r="H468" i="4" s="1"/>
  <c r="F468" i="4"/>
  <c r="K467" i="4"/>
  <c r="J467" i="4"/>
  <c r="F467" i="4"/>
  <c r="I467" i="4" s="1"/>
  <c r="K466" i="4"/>
  <c r="J466" i="4"/>
  <c r="I466" i="4"/>
  <c r="G466" i="4"/>
  <c r="H466" i="4" s="1"/>
  <c r="F466" i="4"/>
  <c r="K465" i="4"/>
  <c r="J465" i="4"/>
  <c r="F465" i="4"/>
  <c r="I465" i="4" s="1"/>
  <c r="K464" i="4"/>
  <c r="J464" i="4"/>
  <c r="I464" i="4"/>
  <c r="G464" i="4"/>
  <c r="H464" i="4" s="1"/>
  <c r="F464" i="4"/>
  <c r="K463" i="4"/>
  <c r="J463" i="4"/>
  <c r="G463" i="4"/>
  <c r="H463" i="4" s="1"/>
  <c r="F463" i="4"/>
  <c r="I463" i="4" s="1"/>
  <c r="K462" i="4"/>
  <c r="J462" i="4"/>
  <c r="I462" i="4"/>
  <c r="G462" i="4"/>
  <c r="H462" i="4" s="1"/>
  <c r="F462" i="4"/>
  <c r="K461" i="4"/>
  <c r="J461" i="4"/>
  <c r="F461" i="4"/>
  <c r="I461" i="4" s="1"/>
  <c r="K460" i="4"/>
  <c r="J460" i="4"/>
  <c r="I460" i="4"/>
  <c r="G460" i="4"/>
  <c r="H460" i="4" s="1"/>
  <c r="F460" i="4"/>
  <c r="K459" i="4"/>
  <c r="J459" i="4"/>
  <c r="F459" i="4"/>
  <c r="I459" i="4" s="1"/>
  <c r="K458" i="4"/>
  <c r="J458" i="4"/>
  <c r="I458" i="4"/>
  <c r="G458" i="4"/>
  <c r="H458" i="4" s="1"/>
  <c r="F458" i="4"/>
  <c r="K457" i="4"/>
  <c r="J457" i="4"/>
  <c r="F457" i="4"/>
  <c r="I457" i="4" s="1"/>
  <c r="K456" i="4"/>
  <c r="J456" i="4"/>
  <c r="I456" i="4"/>
  <c r="G456" i="4"/>
  <c r="H456" i="4" s="1"/>
  <c r="F456" i="4"/>
  <c r="K455" i="4"/>
  <c r="J455" i="4"/>
  <c r="G455" i="4"/>
  <c r="H455" i="4" s="1"/>
  <c r="F455" i="4"/>
  <c r="I455" i="4" s="1"/>
  <c r="K454" i="4"/>
  <c r="J454" i="4"/>
  <c r="I454" i="4"/>
  <c r="G454" i="4"/>
  <c r="H454" i="4" s="1"/>
  <c r="F454" i="4"/>
  <c r="K453" i="4"/>
  <c r="J453" i="4"/>
  <c r="F453" i="4"/>
  <c r="I453" i="4" s="1"/>
  <c r="K452" i="4"/>
  <c r="J452" i="4"/>
  <c r="I452" i="4"/>
  <c r="G452" i="4"/>
  <c r="H452" i="4" s="1"/>
  <c r="F452" i="4"/>
  <c r="K451" i="4"/>
  <c r="J451" i="4"/>
  <c r="F451" i="4"/>
  <c r="I451" i="4" s="1"/>
  <c r="K450" i="4"/>
  <c r="J450" i="4"/>
  <c r="I450" i="4"/>
  <c r="G450" i="4"/>
  <c r="H450" i="4" s="1"/>
  <c r="F450" i="4"/>
  <c r="K449" i="4"/>
  <c r="J449" i="4"/>
  <c r="F449" i="4"/>
  <c r="I449" i="4" s="1"/>
  <c r="K448" i="4"/>
  <c r="J448" i="4"/>
  <c r="I448" i="4"/>
  <c r="G448" i="4"/>
  <c r="H448" i="4" s="1"/>
  <c r="F448" i="4"/>
  <c r="K447" i="4"/>
  <c r="J447" i="4"/>
  <c r="G447" i="4"/>
  <c r="H447" i="4" s="1"/>
  <c r="F447" i="4"/>
  <c r="I447" i="4" s="1"/>
  <c r="K446" i="4"/>
  <c r="J446" i="4"/>
  <c r="I446" i="4"/>
  <c r="G446" i="4"/>
  <c r="H446" i="4" s="1"/>
  <c r="F446" i="4"/>
  <c r="K445" i="4"/>
  <c r="J445" i="4"/>
  <c r="F445" i="4"/>
  <c r="I445" i="4" s="1"/>
  <c r="K444" i="4"/>
  <c r="J444" i="4"/>
  <c r="I444" i="4"/>
  <c r="G444" i="4"/>
  <c r="H444" i="4" s="1"/>
  <c r="F444" i="4"/>
  <c r="K443" i="4"/>
  <c r="J443" i="4"/>
  <c r="F443" i="4"/>
  <c r="I443" i="4" s="1"/>
  <c r="K442" i="4"/>
  <c r="J442" i="4"/>
  <c r="I442" i="4"/>
  <c r="G442" i="4"/>
  <c r="H442" i="4" s="1"/>
  <c r="F442" i="4"/>
  <c r="K441" i="4"/>
  <c r="J441" i="4"/>
  <c r="F441" i="4"/>
  <c r="I441" i="4" s="1"/>
  <c r="K440" i="4"/>
  <c r="J440" i="4"/>
  <c r="I440" i="4"/>
  <c r="G440" i="4"/>
  <c r="H440" i="4" s="1"/>
  <c r="F440" i="4"/>
  <c r="K439" i="4"/>
  <c r="J439" i="4"/>
  <c r="G439" i="4"/>
  <c r="H439" i="4" s="1"/>
  <c r="F439" i="4"/>
  <c r="I439" i="4" s="1"/>
  <c r="K438" i="4"/>
  <c r="J438" i="4"/>
  <c r="I438" i="4"/>
  <c r="G438" i="4"/>
  <c r="H438" i="4" s="1"/>
  <c r="F438" i="4"/>
  <c r="K437" i="4"/>
  <c r="J437" i="4"/>
  <c r="F437" i="4"/>
  <c r="I437" i="4" s="1"/>
  <c r="K436" i="4"/>
  <c r="J436" i="4"/>
  <c r="I436" i="4"/>
  <c r="G436" i="4"/>
  <c r="H436" i="4" s="1"/>
  <c r="F436" i="4"/>
  <c r="K435" i="4"/>
  <c r="J435" i="4"/>
  <c r="F435" i="4"/>
  <c r="I435" i="4" s="1"/>
  <c r="K434" i="4"/>
  <c r="J434" i="4"/>
  <c r="I434" i="4"/>
  <c r="G434" i="4"/>
  <c r="H434" i="4" s="1"/>
  <c r="F434" i="4"/>
  <c r="K433" i="4"/>
  <c r="J433" i="4"/>
  <c r="F433" i="4"/>
  <c r="I433" i="4" s="1"/>
  <c r="K432" i="4"/>
  <c r="J432" i="4"/>
  <c r="I432" i="4"/>
  <c r="G432" i="4"/>
  <c r="H432" i="4" s="1"/>
  <c r="F432" i="4"/>
  <c r="K431" i="4"/>
  <c r="J431" i="4"/>
  <c r="G431" i="4"/>
  <c r="H431" i="4" s="1"/>
  <c r="F431" i="4"/>
  <c r="I431" i="4" s="1"/>
  <c r="K430" i="4"/>
  <c r="J430" i="4"/>
  <c r="I430" i="4"/>
  <c r="G430" i="4"/>
  <c r="H430" i="4" s="1"/>
  <c r="F430" i="4"/>
  <c r="K429" i="4"/>
  <c r="J429" i="4"/>
  <c r="F429" i="4"/>
  <c r="I429" i="4" s="1"/>
  <c r="K428" i="4"/>
  <c r="J428" i="4"/>
  <c r="I428" i="4"/>
  <c r="G428" i="4"/>
  <c r="H428" i="4" s="1"/>
  <c r="F428" i="4"/>
  <c r="K427" i="4"/>
  <c r="J427" i="4"/>
  <c r="F427" i="4"/>
  <c r="I427" i="4" s="1"/>
  <c r="K426" i="4"/>
  <c r="J426" i="4"/>
  <c r="I426" i="4"/>
  <c r="G426" i="4"/>
  <c r="H426" i="4" s="1"/>
  <c r="F426" i="4"/>
  <c r="K425" i="4"/>
  <c r="J425" i="4"/>
  <c r="F425" i="4"/>
  <c r="I425" i="4" s="1"/>
  <c r="K424" i="4"/>
  <c r="J424" i="4"/>
  <c r="I424" i="4"/>
  <c r="G424" i="4"/>
  <c r="H424" i="4" s="1"/>
  <c r="F424" i="4"/>
  <c r="K423" i="4"/>
  <c r="J423" i="4"/>
  <c r="G423" i="4"/>
  <c r="H423" i="4" s="1"/>
  <c r="F423" i="4"/>
  <c r="I423" i="4" s="1"/>
  <c r="K422" i="4"/>
  <c r="J422" i="4"/>
  <c r="I422" i="4"/>
  <c r="G422" i="4"/>
  <c r="H422" i="4" s="1"/>
  <c r="F422" i="4"/>
  <c r="K421" i="4"/>
  <c r="J421" i="4"/>
  <c r="F421" i="4"/>
  <c r="I421" i="4" s="1"/>
  <c r="K420" i="4"/>
  <c r="J420" i="4"/>
  <c r="I420" i="4"/>
  <c r="G420" i="4"/>
  <c r="H420" i="4" s="1"/>
  <c r="F420" i="4"/>
  <c r="K419" i="4"/>
  <c r="J419" i="4"/>
  <c r="F419" i="4"/>
  <c r="I419" i="4" s="1"/>
  <c r="K418" i="4"/>
  <c r="J418" i="4"/>
  <c r="I418" i="4"/>
  <c r="G418" i="4"/>
  <c r="H418" i="4" s="1"/>
  <c r="F418" i="4"/>
  <c r="K417" i="4"/>
  <c r="J417" i="4"/>
  <c r="F417" i="4"/>
  <c r="I417" i="4" s="1"/>
  <c r="K416" i="4"/>
  <c r="J416" i="4"/>
  <c r="I416" i="4"/>
  <c r="G416" i="4"/>
  <c r="H416" i="4" s="1"/>
  <c r="F416" i="4"/>
  <c r="K415" i="4"/>
  <c r="J415" i="4"/>
  <c r="G415" i="4"/>
  <c r="H415" i="4" s="1"/>
  <c r="F415" i="4"/>
  <c r="I415" i="4" s="1"/>
  <c r="K414" i="4"/>
  <c r="J414" i="4"/>
  <c r="I414" i="4"/>
  <c r="G414" i="4"/>
  <c r="H414" i="4" s="1"/>
  <c r="F414" i="4"/>
  <c r="K413" i="4"/>
  <c r="J413" i="4"/>
  <c r="F413" i="4"/>
  <c r="I413" i="4" s="1"/>
  <c r="K412" i="4"/>
  <c r="J412" i="4"/>
  <c r="I412" i="4"/>
  <c r="G412" i="4"/>
  <c r="H412" i="4" s="1"/>
  <c r="F412" i="4"/>
  <c r="K411" i="4"/>
  <c r="J411" i="4"/>
  <c r="F411" i="4"/>
  <c r="I411" i="4" s="1"/>
  <c r="K410" i="4"/>
  <c r="J410" i="4"/>
  <c r="I410" i="4"/>
  <c r="G410" i="4"/>
  <c r="H410" i="4" s="1"/>
  <c r="F410" i="4"/>
  <c r="K409" i="4"/>
  <c r="J409" i="4"/>
  <c r="F409" i="4"/>
  <c r="I409" i="4" s="1"/>
  <c r="K408" i="4"/>
  <c r="J408" i="4"/>
  <c r="I408" i="4"/>
  <c r="G408" i="4"/>
  <c r="H408" i="4" s="1"/>
  <c r="F408" i="4"/>
  <c r="K407" i="4"/>
  <c r="J407" i="4"/>
  <c r="G407" i="4"/>
  <c r="H407" i="4" s="1"/>
  <c r="F407" i="4"/>
  <c r="I407" i="4" s="1"/>
  <c r="K406" i="4"/>
  <c r="J406" i="4"/>
  <c r="I406" i="4"/>
  <c r="G406" i="4"/>
  <c r="H406" i="4" s="1"/>
  <c r="F406" i="4"/>
  <c r="K405" i="4"/>
  <c r="J405" i="4"/>
  <c r="F405" i="4"/>
  <c r="I405" i="4" s="1"/>
  <c r="K404" i="4"/>
  <c r="J404" i="4"/>
  <c r="I404" i="4"/>
  <c r="G404" i="4"/>
  <c r="H404" i="4" s="1"/>
  <c r="F404" i="4"/>
  <c r="K403" i="4"/>
  <c r="J403" i="4"/>
  <c r="F403" i="4"/>
  <c r="I403" i="4" s="1"/>
  <c r="K402" i="4"/>
  <c r="J402" i="4"/>
  <c r="I402" i="4"/>
  <c r="G402" i="4"/>
  <c r="H402" i="4" s="1"/>
  <c r="F402" i="4"/>
  <c r="K401" i="4"/>
  <c r="J401" i="4"/>
  <c r="F401" i="4"/>
  <c r="I401" i="4" s="1"/>
  <c r="K400" i="4"/>
  <c r="J400" i="4"/>
  <c r="I400" i="4"/>
  <c r="G400" i="4"/>
  <c r="H400" i="4" s="1"/>
  <c r="F400" i="4"/>
  <c r="K399" i="4"/>
  <c r="J399" i="4"/>
  <c r="G399" i="4"/>
  <c r="H399" i="4" s="1"/>
  <c r="F399" i="4"/>
  <c r="I399" i="4" s="1"/>
  <c r="K398" i="4"/>
  <c r="J398" i="4"/>
  <c r="I398" i="4"/>
  <c r="G398" i="4"/>
  <c r="H398" i="4" s="1"/>
  <c r="F398" i="4"/>
  <c r="K397" i="4"/>
  <c r="J397" i="4"/>
  <c r="F397" i="4"/>
  <c r="I397" i="4" s="1"/>
  <c r="K396" i="4"/>
  <c r="J396" i="4"/>
  <c r="I396" i="4"/>
  <c r="G396" i="4"/>
  <c r="H396" i="4" s="1"/>
  <c r="F396" i="4"/>
  <c r="K395" i="4"/>
  <c r="J395" i="4"/>
  <c r="F395" i="4"/>
  <c r="I395" i="4" s="1"/>
  <c r="K394" i="4"/>
  <c r="J394" i="4"/>
  <c r="I394" i="4"/>
  <c r="G394" i="4"/>
  <c r="H394" i="4" s="1"/>
  <c r="F394" i="4"/>
  <c r="K393" i="4"/>
  <c r="J393" i="4"/>
  <c r="F393" i="4"/>
  <c r="I393" i="4" s="1"/>
  <c r="K392" i="4"/>
  <c r="J392" i="4"/>
  <c r="I392" i="4"/>
  <c r="G392" i="4"/>
  <c r="H392" i="4" s="1"/>
  <c r="F392" i="4"/>
  <c r="K391" i="4"/>
  <c r="J391" i="4"/>
  <c r="G391" i="4"/>
  <c r="H391" i="4" s="1"/>
  <c r="F391" i="4"/>
  <c r="I391" i="4" s="1"/>
  <c r="K390" i="4"/>
  <c r="J390" i="4"/>
  <c r="I390" i="4"/>
  <c r="G390" i="4"/>
  <c r="H390" i="4" s="1"/>
  <c r="F390" i="4"/>
  <c r="K389" i="4"/>
  <c r="J389" i="4"/>
  <c r="F389" i="4"/>
  <c r="I389" i="4" s="1"/>
  <c r="K388" i="4"/>
  <c r="J388" i="4"/>
  <c r="I388" i="4"/>
  <c r="G388" i="4"/>
  <c r="H388" i="4" s="1"/>
  <c r="F388" i="4"/>
  <c r="K387" i="4"/>
  <c r="J387" i="4"/>
  <c r="F387" i="4"/>
  <c r="I387" i="4" s="1"/>
  <c r="K386" i="4"/>
  <c r="J386" i="4"/>
  <c r="I386" i="4"/>
  <c r="G386" i="4"/>
  <c r="H386" i="4" s="1"/>
  <c r="F386" i="4"/>
  <c r="K385" i="4"/>
  <c r="J385" i="4"/>
  <c r="F385" i="4"/>
  <c r="I385" i="4" s="1"/>
  <c r="K384" i="4"/>
  <c r="J384" i="4"/>
  <c r="I384" i="4"/>
  <c r="G384" i="4"/>
  <c r="H384" i="4" s="1"/>
  <c r="F384" i="4"/>
  <c r="K383" i="4"/>
  <c r="J383" i="4"/>
  <c r="G383" i="4"/>
  <c r="H383" i="4" s="1"/>
  <c r="F383" i="4"/>
  <c r="I383" i="4" s="1"/>
  <c r="K382" i="4"/>
  <c r="J382" i="4"/>
  <c r="I382" i="4"/>
  <c r="G382" i="4"/>
  <c r="H382" i="4" s="1"/>
  <c r="F382" i="4"/>
  <c r="K381" i="4"/>
  <c r="J381" i="4"/>
  <c r="F381" i="4"/>
  <c r="I381" i="4" s="1"/>
  <c r="K380" i="4"/>
  <c r="J380" i="4"/>
  <c r="I380" i="4"/>
  <c r="G380" i="4"/>
  <c r="H380" i="4" s="1"/>
  <c r="F380" i="4"/>
  <c r="K379" i="4"/>
  <c r="J379" i="4"/>
  <c r="F379" i="4"/>
  <c r="I379" i="4" s="1"/>
  <c r="K378" i="4"/>
  <c r="J378" i="4"/>
  <c r="I378" i="4"/>
  <c r="G378" i="4"/>
  <c r="H378" i="4" s="1"/>
  <c r="F378" i="4"/>
  <c r="K377" i="4"/>
  <c r="J377" i="4"/>
  <c r="F377" i="4"/>
  <c r="I377" i="4" s="1"/>
  <c r="K376" i="4"/>
  <c r="J376" i="4"/>
  <c r="I376" i="4"/>
  <c r="G376" i="4"/>
  <c r="H376" i="4" s="1"/>
  <c r="F376" i="4"/>
  <c r="K375" i="4"/>
  <c r="J375" i="4"/>
  <c r="G375" i="4"/>
  <c r="H375" i="4" s="1"/>
  <c r="F375" i="4"/>
  <c r="I375" i="4" s="1"/>
  <c r="K374" i="4"/>
  <c r="J374" i="4"/>
  <c r="I374" i="4"/>
  <c r="G374" i="4"/>
  <c r="H374" i="4" s="1"/>
  <c r="F374" i="4"/>
  <c r="K373" i="4"/>
  <c r="J373" i="4"/>
  <c r="F373" i="4"/>
  <c r="I373" i="4" s="1"/>
  <c r="K372" i="4"/>
  <c r="J372" i="4"/>
  <c r="I372" i="4"/>
  <c r="G372" i="4"/>
  <c r="H372" i="4" s="1"/>
  <c r="F372" i="4"/>
  <c r="K371" i="4"/>
  <c r="J371" i="4"/>
  <c r="F371" i="4"/>
  <c r="I371" i="4" s="1"/>
  <c r="K370" i="4"/>
  <c r="J370" i="4"/>
  <c r="I370" i="4"/>
  <c r="G370" i="4"/>
  <c r="H370" i="4" s="1"/>
  <c r="F370" i="4"/>
  <c r="K369" i="4"/>
  <c r="J369" i="4"/>
  <c r="F369" i="4"/>
  <c r="I369" i="4" s="1"/>
  <c r="K368" i="4"/>
  <c r="J368" i="4"/>
  <c r="I368" i="4"/>
  <c r="G368" i="4"/>
  <c r="H368" i="4" s="1"/>
  <c r="F368" i="4"/>
  <c r="K367" i="4"/>
  <c r="J367" i="4"/>
  <c r="G367" i="4"/>
  <c r="H367" i="4" s="1"/>
  <c r="F367" i="4"/>
  <c r="I367" i="4" s="1"/>
  <c r="K366" i="4"/>
  <c r="J366" i="4"/>
  <c r="I366" i="4"/>
  <c r="G366" i="4"/>
  <c r="H366" i="4" s="1"/>
  <c r="F366" i="4"/>
  <c r="K365" i="4"/>
  <c r="J365" i="4"/>
  <c r="F365" i="4"/>
  <c r="I365" i="4" s="1"/>
  <c r="K364" i="4"/>
  <c r="J364" i="4"/>
  <c r="I364" i="4"/>
  <c r="G364" i="4"/>
  <c r="H364" i="4" s="1"/>
  <c r="F364" i="4"/>
  <c r="K363" i="4"/>
  <c r="J363" i="4"/>
  <c r="F363" i="4"/>
  <c r="I363" i="4" s="1"/>
  <c r="K362" i="4"/>
  <c r="J362" i="4"/>
  <c r="I362" i="4"/>
  <c r="G362" i="4"/>
  <c r="H362" i="4" s="1"/>
  <c r="F362" i="4"/>
  <c r="K361" i="4"/>
  <c r="J361" i="4"/>
  <c r="F361" i="4"/>
  <c r="I361" i="4" s="1"/>
  <c r="K360" i="4"/>
  <c r="J360" i="4"/>
  <c r="I360" i="4"/>
  <c r="G360" i="4"/>
  <c r="H360" i="4" s="1"/>
  <c r="F360" i="4"/>
  <c r="K359" i="4"/>
  <c r="J359" i="4"/>
  <c r="G359" i="4"/>
  <c r="H359" i="4" s="1"/>
  <c r="F359" i="4"/>
  <c r="I359" i="4" s="1"/>
  <c r="K358" i="4"/>
  <c r="J358" i="4"/>
  <c r="I358" i="4"/>
  <c r="G358" i="4"/>
  <c r="H358" i="4" s="1"/>
  <c r="F358" i="4"/>
  <c r="K357" i="4"/>
  <c r="J357" i="4"/>
  <c r="F357" i="4"/>
  <c r="I357" i="4" s="1"/>
  <c r="K356" i="4"/>
  <c r="J356" i="4"/>
  <c r="I356" i="4"/>
  <c r="G356" i="4"/>
  <c r="H356" i="4" s="1"/>
  <c r="F356" i="4"/>
  <c r="K355" i="4"/>
  <c r="J355" i="4"/>
  <c r="F355" i="4"/>
  <c r="I355" i="4" s="1"/>
  <c r="K354" i="4"/>
  <c r="J354" i="4"/>
  <c r="I354" i="4"/>
  <c r="G354" i="4"/>
  <c r="H354" i="4" s="1"/>
  <c r="F354" i="4"/>
  <c r="K353" i="4"/>
  <c r="J353" i="4"/>
  <c r="F353" i="4"/>
  <c r="I353" i="4" s="1"/>
  <c r="K352" i="4"/>
  <c r="J352" i="4"/>
  <c r="I352" i="4"/>
  <c r="G352" i="4"/>
  <c r="H352" i="4" s="1"/>
  <c r="F352" i="4"/>
  <c r="K351" i="4"/>
  <c r="J351" i="4"/>
  <c r="G351" i="4"/>
  <c r="H351" i="4" s="1"/>
  <c r="F351" i="4"/>
  <c r="I351" i="4" s="1"/>
  <c r="K350" i="4"/>
  <c r="J350" i="4"/>
  <c r="I350" i="4"/>
  <c r="G350" i="4"/>
  <c r="H350" i="4" s="1"/>
  <c r="F350" i="4"/>
  <c r="K349" i="4"/>
  <c r="J349" i="4"/>
  <c r="F349" i="4"/>
  <c r="I349" i="4" s="1"/>
  <c r="K348" i="4"/>
  <c r="J348" i="4"/>
  <c r="I348" i="4"/>
  <c r="G348" i="4"/>
  <c r="H348" i="4" s="1"/>
  <c r="F348" i="4"/>
  <c r="K347" i="4"/>
  <c r="J347" i="4"/>
  <c r="F347" i="4"/>
  <c r="I347" i="4" s="1"/>
  <c r="K346" i="4"/>
  <c r="J346" i="4"/>
  <c r="I346" i="4"/>
  <c r="G346" i="4"/>
  <c r="H346" i="4" s="1"/>
  <c r="F346" i="4"/>
  <c r="K345" i="4"/>
  <c r="J345" i="4"/>
  <c r="F345" i="4"/>
  <c r="I345" i="4" s="1"/>
  <c r="K344" i="4"/>
  <c r="J344" i="4"/>
  <c r="I344" i="4"/>
  <c r="G344" i="4"/>
  <c r="H344" i="4" s="1"/>
  <c r="F344" i="4"/>
  <c r="K343" i="4"/>
  <c r="J343" i="4"/>
  <c r="I343" i="4"/>
  <c r="G343" i="4"/>
  <c r="H343" i="4" s="1"/>
  <c r="F343" i="4"/>
  <c r="K342" i="4"/>
  <c r="J342" i="4"/>
  <c r="I342" i="4"/>
  <c r="G342" i="4"/>
  <c r="H342" i="4" s="1"/>
  <c r="F342" i="4"/>
  <c r="K341" i="4"/>
  <c r="J341" i="4"/>
  <c r="I341" i="4"/>
  <c r="G341" i="4"/>
  <c r="H341" i="4" s="1"/>
  <c r="F341" i="4"/>
  <c r="K340" i="4"/>
  <c r="J340" i="4"/>
  <c r="I340" i="4"/>
  <c r="G340" i="4"/>
  <c r="H340" i="4" s="1"/>
  <c r="F340" i="4"/>
  <c r="K339" i="4"/>
  <c r="J339" i="4"/>
  <c r="F339" i="4"/>
  <c r="I339" i="4" s="1"/>
  <c r="K338" i="4"/>
  <c r="B15" i="2" s="1"/>
  <c r="A15" i="2" s="1"/>
  <c r="J338" i="4"/>
  <c r="I338" i="4"/>
  <c r="G338" i="4"/>
  <c r="H338" i="4" s="1"/>
  <c r="F338" i="4"/>
  <c r="K337" i="4"/>
  <c r="J337" i="4"/>
  <c r="I337" i="4"/>
  <c r="G337" i="4"/>
  <c r="H337" i="4" s="1"/>
  <c r="F337" i="4"/>
  <c r="K336" i="4"/>
  <c r="J336" i="4"/>
  <c r="I336" i="4"/>
  <c r="G336" i="4"/>
  <c r="H336" i="4" s="1"/>
  <c r="F336" i="4"/>
  <c r="K335" i="4"/>
  <c r="J335" i="4"/>
  <c r="F335" i="4"/>
  <c r="I335" i="4" s="1"/>
  <c r="K334" i="4"/>
  <c r="J334" i="4"/>
  <c r="I334" i="4"/>
  <c r="G334" i="4"/>
  <c r="H334" i="4" s="1"/>
  <c r="F334" i="4"/>
  <c r="K333" i="4"/>
  <c r="J333" i="4"/>
  <c r="F333" i="4"/>
  <c r="I333" i="4" s="1"/>
  <c r="K332" i="4"/>
  <c r="J332" i="4"/>
  <c r="I332" i="4"/>
  <c r="G332" i="4"/>
  <c r="H332" i="4" s="1"/>
  <c r="F332" i="4"/>
  <c r="K331" i="4"/>
  <c r="B13" i="2" s="1"/>
  <c r="A13" i="2" s="1"/>
  <c r="J331" i="4"/>
  <c r="I331" i="4"/>
  <c r="G331" i="4"/>
  <c r="H331" i="4" s="1"/>
  <c r="F331" i="4"/>
  <c r="K330" i="4"/>
  <c r="J330" i="4"/>
  <c r="I330" i="4"/>
  <c r="H330" i="4"/>
  <c r="G330" i="4"/>
  <c r="F330" i="4"/>
  <c r="K329" i="4"/>
  <c r="J329" i="4"/>
  <c r="I329" i="4"/>
  <c r="H329" i="4"/>
  <c r="G329" i="4"/>
  <c r="F329" i="4"/>
  <c r="K328" i="4"/>
  <c r="J328" i="4"/>
  <c r="I328" i="4"/>
  <c r="H328" i="4"/>
  <c r="G328" i="4"/>
  <c r="F328" i="4"/>
  <c r="K327" i="4"/>
  <c r="J327" i="4"/>
  <c r="I327" i="4"/>
  <c r="H327" i="4"/>
  <c r="G327" i="4"/>
  <c r="F327" i="4"/>
  <c r="K326" i="4"/>
  <c r="J326" i="4"/>
  <c r="I326" i="4"/>
  <c r="H326" i="4"/>
  <c r="G326" i="4"/>
  <c r="F326" i="4"/>
  <c r="K325" i="4"/>
  <c r="J325" i="4"/>
  <c r="I325" i="4"/>
  <c r="H325" i="4"/>
  <c r="G325" i="4"/>
  <c r="F325" i="4"/>
  <c r="K324" i="4"/>
  <c r="J324" i="4"/>
  <c r="I324" i="4"/>
  <c r="H324" i="4"/>
  <c r="G324" i="4"/>
  <c r="F324" i="4"/>
  <c r="K323" i="4"/>
  <c r="J323" i="4"/>
  <c r="I323" i="4"/>
  <c r="H323" i="4"/>
  <c r="G323" i="4"/>
  <c r="F323" i="4"/>
  <c r="K322" i="4"/>
  <c r="J322" i="4"/>
  <c r="I322" i="4"/>
  <c r="H322" i="4"/>
  <c r="G322" i="4"/>
  <c r="F322" i="4"/>
  <c r="K321" i="4"/>
  <c r="J321" i="4"/>
  <c r="I321" i="4"/>
  <c r="H321" i="4"/>
  <c r="G321" i="4"/>
  <c r="F321" i="4"/>
  <c r="K320" i="4"/>
  <c r="J320" i="4"/>
  <c r="I320" i="4"/>
  <c r="H320" i="4"/>
  <c r="G320" i="4"/>
  <c r="F320" i="4"/>
  <c r="K319" i="4"/>
  <c r="J319" i="4"/>
  <c r="I319" i="4"/>
  <c r="H319" i="4"/>
  <c r="G319" i="4"/>
  <c r="F319" i="4"/>
  <c r="K318" i="4"/>
  <c r="J318" i="4"/>
  <c r="I318" i="4"/>
  <c r="H318" i="4"/>
  <c r="G318" i="4"/>
  <c r="F318" i="4"/>
  <c r="K317" i="4"/>
  <c r="J317" i="4"/>
  <c r="I317" i="4"/>
  <c r="H317" i="4"/>
  <c r="G317" i="4"/>
  <c r="F317" i="4"/>
  <c r="K316" i="4"/>
  <c r="J316" i="4"/>
  <c r="I316" i="4"/>
  <c r="H316" i="4"/>
  <c r="G316" i="4"/>
  <c r="F316" i="4"/>
  <c r="K315" i="4"/>
  <c r="J315" i="4"/>
  <c r="I315" i="4"/>
  <c r="H315" i="4"/>
  <c r="G315" i="4"/>
  <c r="F315" i="4"/>
  <c r="K314" i="4"/>
  <c r="J314" i="4"/>
  <c r="I314" i="4"/>
  <c r="H314" i="4"/>
  <c r="G314" i="4"/>
  <c r="F314" i="4"/>
  <c r="K313" i="4"/>
  <c r="J313" i="4"/>
  <c r="I313" i="4"/>
  <c r="H313" i="4"/>
  <c r="G313" i="4"/>
  <c r="F313" i="4"/>
  <c r="K312" i="4"/>
  <c r="J312" i="4"/>
  <c r="I312" i="4"/>
  <c r="H312" i="4"/>
  <c r="G312" i="4"/>
  <c r="F312" i="4"/>
  <c r="K311" i="4"/>
  <c r="J311" i="4"/>
  <c r="I311" i="4"/>
  <c r="H311" i="4"/>
  <c r="G311" i="4"/>
  <c r="F311" i="4"/>
  <c r="K310" i="4"/>
  <c r="J310" i="4"/>
  <c r="I310" i="4"/>
  <c r="H310" i="4"/>
  <c r="G310" i="4"/>
  <c r="F310" i="4"/>
  <c r="K309" i="4"/>
  <c r="J309" i="4"/>
  <c r="I309" i="4"/>
  <c r="H309" i="4"/>
  <c r="G309" i="4"/>
  <c r="F309" i="4"/>
  <c r="K308" i="4"/>
  <c r="J308" i="4"/>
  <c r="I308" i="4"/>
  <c r="H308" i="4"/>
  <c r="G308" i="4"/>
  <c r="F308" i="4"/>
  <c r="K307" i="4"/>
  <c r="J307" i="4"/>
  <c r="I307" i="4"/>
  <c r="H307" i="4"/>
  <c r="G307" i="4"/>
  <c r="F307" i="4"/>
  <c r="K306" i="4"/>
  <c r="J306" i="4"/>
  <c r="I306" i="4"/>
  <c r="H306" i="4"/>
  <c r="G306" i="4"/>
  <c r="F306" i="4"/>
  <c r="K305" i="4"/>
  <c r="J305" i="4"/>
  <c r="I305" i="4"/>
  <c r="H305" i="4"/>
  <c r="G305" i="4"/>
  <c r="F305" i="4"/>
  <c r="K304" i="4"/>
  <c r="J304" i="4"/>
  <c r="I304" i="4"/>
  <c r="H304" i="4"/>
  <c r="G304" i="4"/>
  <c r="F304" i="4"/>
  <c r="K303" i="4"/>
  <c r="J303" i="4"/>
  <c r="I303" i="4"/>
  <c r="H303" i="4"/>
  <c r="G303" i="4"/>
  <c r="F303" i="4"/>
  <c r="K302" i="4"/>
  <c r="J302" i="4"/>
  <c r="I302" i="4"/>
  <c r="H302" i="4"/>
  <c r="G302" i="4"/>
  <c r="F302" i="4"/>
  <c r="K301" i="4"/>
  <c r="J301" i="4"/>
  <c r="I301" i="4"/>
  <c r="H301" i="4"/>
  <c r="G301" i="4"/>
  <c r="F301" i="4"/>
  <c r="K300" i="4"/>
  <c r="J300" i="4"/>
  <c r="I300" i="4"/>
  <c r="H300" i="4"/>
  <c r="G300" i="4"/>
  <c r="F300" i="4"/>
  <c r="K299" i="4"/>
  <c r="J299" i="4"/>
  <c r="I299" i="4"/>
  <c r="H299" i="4"/>
  <c r="G299" i="4"/>
  <c r="F299" i="4"/>
  <c r="K298" i="4"/>
  <c r="J298" i="4"/>
  <c r="I298" i="4"/>
  <c r="H298" i="4"/>
  <c r="G298" i="4"/>
  <c r="F298" i="4"/>
  <c r="K297" i="4"/>
  <c r="J297" i="4"/>
  <c r="I297" i="4"/>
  <c r="H297" i="4"/>
  <c r="G297" i="4"/>
  <c r="F297" i="4"/>
  <c r="K296" i="4"/>
  <c r="J296" i="4"/>
  <c r="I296" i="4"/>
  <c r="H296" i="4"/>
  <c r="G296" i="4"/>
  <c r="F296" i="4"/>
  <c r="K295" i="4"/>
  <c r="J295" i="4"/>
  <c r="I295" i="4"/>
  <c r="H295" i="4"/>
  <c r="G295" i="4"/>
  <c r="F295" i="4"/>
  <c r="K294" i="4"/>
  <c r="J294" i="4"/>
  <c r="I294" i="4"/>
  <c r="H294" i="4"/>
  <c r="G294" i="4"/>
  <c r="F294" i="4"/>
  <c r="K293" i="4"/>
  <c r="J293" i="4"/>
  <c r="I293" i="4"/>
  <c r="H293" i="4"/>
  <c r="G293" i="4"/>
  <c r="F293" i="4"/>
  <c r="K292" i="4"/>
  <c r="J292" i="4"/>
  <c r="I292" i="4"/>
  <c r="H292" i="4"/>
  <c r="G292" i="4"/>
  <c r="F292" i="4"/>
  <c r="K291" i="4"/>
  <c r="J291" i="4"/>
  <c r="I291" i="4"/>
  <c r="H291" i="4"/>
  <c r="G291" i="4"/>
  <c r="F291" i="4"/>
  <c r="K290" i="4"/>
  <c r="J290" i="4"/>
  <c r="I290" i="4"/>
  <c r="H290" i="4"/>
  <c r="G290" i="4"/>
  <c r="F290" i="4"/>
  <c r="K289" i="4"/>
  <c r="J289" i="4"/>
  <c r="I289" i="4"/>
  <c r="H289" i="4"/>
  <c r="G289" i="4"/>
  <c r="F289" i="4"/>
  <c r="K288" i="4"/>
  <c r="J288" i="4"/>
  <c r="I288" i="4"/>
  <c r="H288" i="4"/>
  <c r="G288" i="4"/>
  <c r="F288" i="4"/>
  <c r="K287" i="4"/>
  <c r="J287" i="4"/>
  <c r="I287" i="4"/>
  <c r="H287" i="4"/>
  <c r="G287" i="4"/>
  <c r="F287" i="4"/>
  <c r="K286" i="4"/>
  <c r="J286" i="4"/>
  <c r="I286" i="4"/>
  <c r="H286" i="4"/>
  <c r="G286" i="4"/>
  <c r="F286" i="4"/>
  <c r="K285" i="4"/>
  <c r="J285" i="4"/>
  <c r="I285" i="4"/>
  <c r="H285" i="4"/>
  <c r="G285" i="4"/>
  <c r="F285" i="4"/>
  <c r="K284" i="4"/>
  <c r="J284" i="4"/>
  <c r="I284" i="4"/>
  <c r="H284" i="4"/>
  <c r="G284" i="4"/>
  <c r="F284" i="4"/>
  <c r="K283" i="4"/>
  <c r="J283" i="4"/>
  <c r="I283" i="4"/>
  <c r="H283" i="4"/>
  <c r="G283" i="4"/>
  <c r="F283" i="4"/>
  <c r="K282" i="4"/>
  <c r="J282" i="4"/>
  <c r="I282" i="4"/>
  <c r="H282" i="4"/>
  <c r="G282" i="4"/>
  <c r="F282" i="4"/>
  <c r="K281" i="4"/>
  <c r="J281" i="4"/>
  <c r="I281" i="4"/>
  <c r="H281" i="4"/>
  <c r="G281" i="4"/>
  <c r="F281" i="4"/>
  <c r="K280" i="4"/>
  <c r="J280" i="4"/>
  <c r="I280" i="4"/>
  <c r="H280" i="4"/>
  <c r="G280" i="4"/>
  <c r="F280" i="4"/>
  <c r="K279" i="4"/>
  <c r="J279" i="4"/>
  <c r="I279" i="4"/>
  <c r="H279" i="4"/>
  <c r="G279" i="4"/>
  <c r="F279" i="4"/>
  <c r="K278" i="4"/>
  <c r="J278" i="4"/>
  <c r="I278" i="4"/>
  <c r="H278" i="4"/>
  <c r="G278" i="4"/>
  <c r="F278" i="4"/>
  <c r="K277" i="4"/>
  <c r="J277" i="4"/>
  <c r="I277" i="4"/>
  <c r="H277" i="4"/>
  <c r="G277" i="4"/>
  <c r="F277" i="4"/>
  <c r="K276" i="4"/>
  <c r="J276" i="4"/>
  <c r="I276" i="4"/>
  <c r="H276" i="4"/>
  <c r="G276" i="4"/>
  <c r="F276" i="4"/>
  <c r="K275" i="4"/>
  <c r="J275" i="4"/>
  <c r="I275" i="4"/>
  <c r="H275" i="4"/>
  <c r="G275" i="4"/>
  <c r="F275" i="4"/>
  <c r="K274" i="4"/>
  <c r="J274" i="4"/>
  <c r="I274" i="4"/>
  <c r="H274" i="4"/>
  <c r="G274" i="4"/>
  <c r="F274" i="4"/>
  <c r="K273" i="4"/>
  <c r="J273" i="4"/>
  <c r="I273" i="4"/>
  <c r="H273" i="4"/>
  <c r="G273" i="4"/>
  <c r="F273" i="4"/>
  <c r="K272" i="4"/>
  <c r="J272" i="4"/>
  <c r="I272" i="4"/>
  <c r="H272" i="4"/>
  <c r="G272" i="4"/>
  <c r="F272" i="4"/>
  <c r="K271" i="4"/>
  <c r="J271" i="4"/>
  <c r="I271" i="4"/>
  <c r="H271" i="4"/>
  <c r="G271" i="4"/>
  <c r="F271" i="4"/>
  <c r="K270" i="4"/>
  <c r="J270" i="4"/>
  <c r="I270" i="4"/>
  <c r="H270" i="4"/>
  <c r="G270" i="4"/>
  <c r="F270" i="4"/>
  <c r="K269" i="4"/>
  <c r="J269" i="4"/>
  <c r="I269" i="4"/>
  <c r="H269" i="4"/>
  <c r="G269" i="4"/>
  <c r="F269" i="4"/>
  <c r="K268" i="4"/>
  <c r="J268" i="4"/>
  <c r="I268" i="4"/>
  <c r="H268" i="4"/>
  <c r="G268" i="4"/>
  <c r="F268" i="4"/>
  <c r="K267" i="4"/>
  <c r="J267" i="4"/>
  <c r="I267" i="4"/>
  <c r="H267" i="4"/>
  <c r="G267" i="4"/>
  <c r="F267" i="4"/>
  <c r="K266" i="4"/>
  <c r="J266" i="4"/>
  <c r="I266" i="4"/>
  <c r="H266" i="4"/>
  <c r="G266" i="4"/>
  <c r="F266" i="4"/>
  <c r="K265" i="4"/>
  <c r="J265" i="4"/>
  <c r="I265" i="4"/>
  <c r="H265" i="4"/>
  <c r="G265" i="4"/>
  <c r="F265" i="4"/>
  <c r="K264" i="4"/>
  <c r="J264" i="4"/>
  <c r="I264" i="4"/>
  <c r="H264" i="4"/>
  <c r="G264" i="4"/>
  <c r="F264" i="4"/>
  <c r="K263" i="4"/>
  <c r="J263" i="4"/>
  <c r="I263" i="4"/>
  <c r="H263" i="4"/>
  <c r="G263" i="4"/>
  <c r="F263" i="4"/>
  <c r="K262" i="4"/>
  <c r="J262" i="4"/>
  <c r="I262" i="4"/>
  <c r="H262" i="4"/>
  <c r="G262" i="4"/>
  <c r="F262" i="4"/>
  <c r="K261" i="4"/>
  <c r="J261" i="4"/>
  <c r="I261" i="4"/>
  <c r="H261" i="4"/>
  <c r="G261" i="4"/>
  <c r="F261" i="4"/>
  <c r="K260" i="4"/>
  <c r="J260" i="4"/>
  <c r="I260" i="4"/>
  <c r="H260" i="4"/>
  <c r="G260" i="4"/>
  <c r="F260" i="4"/>
  <c r="K259" i="4"/>
  <c r="J259" i="4"/>
  <c r="I259" i="4"/>
  <c r="H259" i="4"/>
  <c r="G259" i="4"/>
  <c r="F259" i="4"/>
  <c r="K258" i="4"/>
  <c r="J258" i="4"/>
  <c r="I258" i="4"/>
  <c r="H258" i="4"/>
  <c r="G258" i="4"/>
  <c r="F258" i="4"/>
  <c r="K257" i="4"/>
  <c r="J257" i="4"/>
  <c r="I257" i="4"/>
  <c r="H257" i="4"/>
  <c r="G257" i="4"/>
  <c r="F257" i="4"/>
  <c r="K256" i="4"/>
  <c r="J256" i="4"/>
  <c r="I256" i="4"/>
  <c r="H256" i="4"/>
  <c r="G256" i="4"/>
  <c r="F256" i="4"/>
  <c r="K255" i="4"/>
  <c r="J255" i="4"/>
  <c r="I255" i="4"/>
  <c r="H255" i="4"/>
  <c r="G255" i="4"/>
  <c r="F255" i="4"/>
  <c r="K254" i="4"/>
  <c r="J254" i="4"/>
  <c r="I254" i="4"/>
  <c r="H254" i="4"/>
  <c r="G254" i="4"/>
  <c r="F254" i="4"/>
  <c r="K253" i="4"/>
  <c r="J253" i="4"/>
  <c r="I253" i="4"/>
  <c r="H253" i="4"/>
  <c r="G253" i="4"/>
  <c r="F253" i="4"/>
  <c r="K252" i="4"/>
  <c r="J252" i="4"/>
  <c r="I252" i="4"/>
  <c r="H252" i="4"/>
  <c r="G252" i="4"/>
  <c r="F252" i="4"/>
  <c r="K251" i="4"/>
  <c r="J251" i="4"/>
  <c r="I251" i="4"/>
  <c r="H251" i="4"/>
  <c r="G251" i="4"/>
  <c r="F251" i="4"/>
  <c r="K250" i="4"/>
  <c r="J250" i="4"/>
  <c r="I250" i="4"/>
  <c r="H250" i="4"/>
  <c r="G250" i="4"/>
  <c r="F250" i="4"/>
  <c r="K249" i="4"/>
  <c r="J249" i="4"/>
  <c r="I249" i="4"/>
  <c r="H249" i="4"/>
  <c r="G249" i="4"/>
  <c r="F249" i="4"/>
  <c r="K248" i="4"/>
  <c r="J248" i="4"/>
  <c r="I248" i="4"/>
  <c r="H248" i="4"/>
  <c r="G248" i="4"/>
  <c r="F248" i="4"/>
  <c r="K247" i="4"/>
  <c r="J247" i="4"/>
  <c r="I247" i="4"/>
  <c r="H247" i="4"/>
  <c r="G247" i="4"/>
  <c r="F247" i="4"/>
  <c r="K246" i="4"/>
  <c r="J246" i="4"/>
  <c r="I246" i="4"/>
  <c r="H246" i="4"/>
  <c r="G246" i="4"/>
  <c r="F246" i="4"/>
  <c r="K245" i="4"/>
  <c r="J245" i="4"/>
  <c r="I245" i="4"/>
  <c r="H245" i="4"/>
  <c r="G245" i="4"/>
  <c r="F245" i="4"/>
  <c r="K244" i="4"/>
  <c r="J244" i="4"/>
  <c r="I244" i="4"/>
  <c r="H244" i="4"/>
  <c r="G244" i="4"/>
  <c r="F244" i="4"/>
  <c r="K243" i="4"/>
  <c r="J243" i="4"/>
  <c r="I243" i="4"/>
  <c r="H243" i="4"/>
  <c r="G243" i="4"/>
  <c r="F243" i="4"/>
  <c r="K242" i="4"/>
  <c r="J242" i="4"/>
  <c r="I242" i="4"/>
  <c r="H242" i="4"/>
  <c r="G242" i="4"/>
  <c r="F242" i="4"/>
  <c r="K241" i="4"/>
  <c r="J241" i="4"/>
  <c r="I241" i="4"/>
  <c r="H241" i="4"/>
  <c r="G241" i="4"/>
  <c r="F241" i="4"/>
  <c r="K240" i="4"/>
  <c r="J240" i="4"/>
  <c r="I240" i="4"/>
  <c r="H240" i="4"/>
  <c r="G240" i="4"/>
  <c r="F240" i="4"/>
  <c r="K239" i="4"/>
  <c r="J239" i="4"/>
  <c r="I239" i="4"/>
  <c r="H239" i="4"/>
  <c r="G239" i="4"/>
  <c r="F239" i="4"/>
  <c r="K238" i="4"/>
  <c r="J238" i="4"/>
  <c r="I238" i="4"/>
  <c r="H238" i="4"/>
  <c r="G238" i="4"/>
  <c r="F238" i="4"/>
  <c r="K237" i="4"/>
  <c r="J237" i="4"/>
  <c r="I237" i="4"/>
  <c r="H237" i="4"/>
  <c r="G237" i="4"/>
  <c r="F237" i="4"/>
  <c r="K236" i="4"/>
  <c r="J236" i="4"/>
  <c r="I236" i="4"/>
  <c r="H236" i="4"/>
  <c r="G236" i="4"/>
  <c r="F236" i="4"/>
  <c r="K235" i="4"/>
  <c r="J235" i="4"/>
  <c r="I235" i="4"/>
  <c r="H235" i="4"/>
  <c r="G235" i="4"/>
  <c r="F235" i="4"/>
  <c r="K234" i="4"/>
  <c r="J234" i="4"/>
  <c r="I234" i="4"/>
  <c r="H234" i="4"/>
  <c r="G234" i="4"/>
  <c r="F234" i="4"/>
  <c r="K233" i="4"/>
  <c r="J233" i="4"/>
  <c r="I233" i="4"/>
  <c r="H233" i="4"/>
  <c r="G233" i="4"/>
  <c r="F233" i="4"/>
  <c r="K232" i="4"/>
  <c r="J232" i="4"/>
  <c r="I232" i="4"/>
  <c r="H232" i="4"/>
  <c r="G232" i="4"/>
  <c r="F232" i="4"/>
  <c r="K231" i="4"/>
  <c r="J231" i="4"/>
  <c r="I231" i="4"/>
  <c r="H231" i="4"/>
  <c r="G231" i="4"/>
  <c r="F231" i="4"/>
  <c r="K230" i="4"/>
  <c r="J230" i="4"/>
  <c r="I230" i="4"/>
  <c r="H230" i="4"/>
  <c r="G230" i="4"/>
  <c r="F230" i="4"/>
  <c r="K229" i="4"/>
  <c r="J229" i="4"/>
  <c r="I229" i="4"/>
  <c r="H229" i="4"/>
  <c r="G229" i="4"/>
  <c r="F229" i="4"/>
  <c r="K228" i="4"/>
  <c r="J228" i="4"/>
  <c r="I228" i="4"/>
  <c r="H228" i="4"/>
  <c r="G228" i="4"/>
  <c r="F228" i="4"/>
  <c r="K227" i="4"/>
  <c r="J227" i="4"/>
  <c r="I227" i="4"/>
  <c r="H227" i="4"/>
  <c r="G227" i="4"/>
  <c r="F227" i="4"/>
  <c r="K226" i="4"/>
  <c r="J226" i="4"/>
  <c r="I226" i="4"/>
  <c r="H226" i="4"/>
  <c r="G226" i="4"/>
  <c r="F226" i="4"/>
  <c r="K225" i="4"/>
  <c r="J225" i="4"/>
  <c r="I225" i="4"/>
  <c r="H225" i="4"/>
  <c r="G225" i="4"/>
  <c r="F225" i="4"/>
  <c r="K224" i="4"/>
  <c r="J224" i="4"/>
  <c r="I224" i="4"/>
  <c r="H224" i="4"/>
  <c r="G224" i="4"/>
  <c r="F224" i="4"/>
  <c r="K223" i="4"/>
  <c r="J223" i="4"/>
  <c r="I223" i="4"/>
  <c r="H223" i="4"/>
  <c r="G223" i="4"/>
  <c r="F223" i="4"/>
  <c r="K222" i="4"/>
  <c r="J222" i="4"/>
  <c r="I222" i="4"/>
  <c r="H222" i="4"/>
  <c r="G222" i="4"/>
  <c r="F222" i="4"/>
  <c r="K221" i="4"/>
  <c r="J221" i="4"/>
  <c r="I221" i="4"/>
  <c r="H221" i="4"/>
  <c r="G221" i="4"/>
  <c r="F221" i="4"/>
  <c r="K220" i="4"/>
  <c r="J220" i="4"/>
  <c r="I220" i="4"/>
  <c r="H220" i="4"/>
  <c r="G220" i="4"/>
  <c r="F220" i="4"/>
  <c r="K219" i="4"/>
  <c r="J219" i="4"/>
  <c r="I219" i="4"/>
  <c r="H219" i="4"/>
  <c r="G219" i="4"/>
  <c r="F219" i="4"/>
  <c r="K218" i="4"/>
  <c r="J218" i="4"/>
  <c r="I218" i="4"/>
  <c r="H218" i="4"/>
  <c r="G218" i="4"/>
  <c r="F218" i="4"/>
  <c r="K217" i="4"/>
  <c r="J217" i="4"/>
  <c r="I217" i="4"/>
  <c r="H217" i="4"/>
  <c r="G217" i="4"/>
  <c r="F217" i="4"/>
  <c r="K216" i="4"/>
  <c r="J216" i="4"/>
  <c r="I216" i="4"/>
  <c r="H216" i="4"/>
  <c r="G216" i="4"/>
  <c r="F216" i="4"/>
  <c r="K215" i="4"/>
  <c r="J215" i="4"/>
  <c r="I215" i="4"/>
  <c r="H215" i="4"/>
  <c r="G215" i="4"/>
  <c r="F215" i="4"/>
  <c r="K214" i="4"/>
  <c r="J214" i="4"/>
  <c r="I214" i="4"/>
  <c r="H214" i="4"/>
  <c r="G214" i="4"/>
  <c r="F214" i="4"/>
  <c r="K213" i="4"/>
  <c r="J213" i="4"/>
  <c r="I213" i="4"/>
  <c r="H213" i="4"/>
  <c r="G213" i="4"/>
  <c r="F213" i="4"/>
  <c r="K212" i="4"/>
  <c r="J212" i="4"/>
  <c r="I212" i="4"/>
  <c r="H212" i="4"/>
  <c r="G212" i="4"/>
  <c r="F212" i="4"/>
  <c r="K211" i="4"/>
  <c r="J211" i="4"/>
  <c r="I211" i="4"/>
  <c r="H211" i="4"/>
  <c r="G211" i="4"/>
  <c r="F211" i="4"/>
  <c r="K210" i="4"/>
  <c r="J210" i="4"/>
  <c r="I210" i="4"/>
  <c r="H210" i="4"/>
  <c r="G210" i="4"/>
  <c r="F210" i="4"/>
  <c r="K209" i="4"/>
  <c r="J209" i="4"/>
  <c r="I209" i="4"/>
  <c r="H209" i="4"/>
  <c r="G209" i="4"/>
  <c r="F209" i="4"/>
  <c r="K208" i="4"/>
  <c r="J208" i="4"/>
  <c r="I208" i="4"/>
  <c r="H208" i="4"/>
  <c r="G208" i="4"/>
  <c r="F208" i="4"/>
  <c r="K207" i="4"/>
  <c r="J207" i="4"/>
  <c r="I207" i="4"/>
  <c r="H207" i="4"/>
  <c r="G207" i="4"/>
  <c r="F207" i="4"/>
  <c r="K206" i="4"/>
  <c r="J206" i="4"/>
  <c r="I206" i="4"/>
  <c r="H206" i="4"/>
  <c r="G206" i="4"/>
  <c r="F206" i="4"/>
  <c r="K205" i="4"/>
  <c r="J205" i="4"/>
  <c r="I205" i="4"/>
  <c r="H205" i="4"/>
  <c r="G205" i="4"/>
  <c r="F205" i="4"/>
  <c r="K204" i="4"/>
  <c r="J204" i="4"/>
  <c r="I204" i="4"/>
  <c r="H204" i="4"/>
  <c r="G204" i="4"/>
  <c r="F204" i="4"/>
  <c r="K203" i="4"/>
  <c r="J203" i="4"/>
  <c r="I203" i="4"/>
  <c r="H203" i="4"/>
  <c r="G203" i="4"/>
  <c r="F203" i="4"/>
  <c r="K202" i="4"/>
  <c r="J202" i="4"/>
  <c r="I202" i="4"/>
  <c r="H202" i="4"/>
  <c r="G202" i="4"/>
  <c r="F202" i="4"/>
  <c r="K201" i="4"/>
  <c r="J201" i="4"/>
  <c r="I201" i="4"/>
  <c r="H201" i="4"/>
  <c r="G201" i="4"/>
  <c r="F201" i="4"/>
  <c r="K200" i="4"/>
  <c r="J200" i="4"/>
  <c r="I200" i="4"/>
  <c r="H200" i="4"/>
  <c r="G200" i="4"/>
  <c r="F200" i="4"/>
  <c r="K199" i="4"/>
  <c r="J199" i="4"/>
  <c r="I199" i="4"/>
  <c r="H199" i="4"/>
  <c r="G199" i="4"/>
  <c r="F199" i="4"/>
  <c r="K198" i="4"/>
  <c r="J198" i="4"/>
  <c r="I198" i="4"/>
  <c r="H198" i="4"/>
  <c r="G198" i="4"/>
  <c r="F198" i="4"/>
  <c r="K197" i="4"/>
  <c r="J197" i="4"/>
  <c r="I197" i="4"/>
  <c r="H197" i="4"/>
  <c r="G197" i="4"/>
  <c r="F197" i="4"/>
  <c r="K196" i="4"/>
  <c r="J196" i="4"/>
  <c r="I196" i="4"/>
  <c r="H196" i="4"/>
  <c r="G196" i="4"/>
  <c r="F196" i="4"/>
  <c r="K195" i="4"/>
  <c r="J195" i="4"/>
  <c r="I195" i="4"/>
  <c r="H195" i="4"/>
  <c r="G195" i="4"/>
  <c r="F195" i="4"/>
  <c r="K194" i="4"/>
  <c r="J194" i="4"/>
  <c r="I194" i="4"/>
  <c r="H194" i="4"/>
  <c r="G194" i="4"/>
  <c r="F194" i="4"/>
  <c r="K193" i="4"/>
  <c r="J193" i="4"/>
  <c r="I193" i="4"/>
  <c r="H193" i="4"/>
  <c r="G193" i="4"/>
  <c r="F193" i="4"/>
  <c r="K192" i="4"/>
  <c r="J192" i="4"/>
  <c r="I192" i="4"/>
  <c r="H192" i="4"/>
  <c r="G192" i="4"/>
  <c r="F192" i="4"/>
  <c r="K191" i="4"/>
  <c r="J191" i="4"/>
  <c r="I191" i="4"/>
  <c r="H191" i="4"/>
  <c r="G191" i="4"/>
  <c r="F191" i="4"/>
  <c r="K190" i="4"/>
  <c r="J190" i="4"/>
  <c r="I190" i="4"/>
  <c r="H190" i="4"/>
  <c r="G190" i="4"/>
  <c r="F190" i="4"/>
  <c r="K189" i="4"/>
  <c r="J189" i="4"/>
  <c r="I189" i="4"/>
  <c r="H189" i="4"/>
  <c r="G189" i="4"/>
  <c r="F189" i="4"/>
  <c r="K188" i="4"/>
  <c r="J188" i="4"/>
  <c r="I188" i="4"/>
  <c r="H188" i="4"/>
  <c r="G188" i="4"/>
  <c r="F188" i="4"/>
  <c r="K187" i="4"/>
  <c r="J187" i="4"/>
  <c r="I187" i="4"/>
  <c r="H187" i="4"/>
  <c r="G187" i="4"/>
  <c r="F187" i="4"/>
  <c r="K186" i="4"/>
  <c r="J186" i="4"/>
  <c r="I186" i="4"/>
  <c r="H186" i="4"/>
  <c r="G186" i="4"/>
  <c r="F186" i="4"/>
  <c r="K185" i="4"/>
  <c r="J185" i="4"/>
  <c r="I185" i="4"/>
  <c r="H185" i="4"/>
  <c r="G185" i="4"/>
  <c r="F185" i="4"/>
  <c r="K184" i="4"/>
  <c r="J184" i="4"/>
  <c r="I184" i="4"/>
  <c r="H184" i="4"/>
  <c r="G184" i="4"/>
  <c r="F184" i="4"/>
  <c r="K183" i="4"/>
  <c r="J183" i="4"/>
  <c r="I183" i="4"/>
  <c r="H183" i="4"/>
  <c r="G183" i="4"/>
  <c r="F183" i="4"/>
  <c r="K182" i="4"/>
  <c r="J182" i="4"/>
  <c r="I182" i="4"/>
  <c r="H182" i="4"/>
  <c r="G182" i="4"/>
  <c r="F182" i="4"/>
  <c r="K181" i="4"/>
  <c r="J181" i="4"/>
  <c r="I181" i="4"/>
  <c r="H181" i="4"/>
  <c r="G181" i="4"/>
  <c r="F181" i="4"/>
  <c r="K180" i="4"/>
  <c r="J180" i="4"/>
  <c r="I180" i="4"/>
  <c r="H180" i="4"/>
  <c r="G180" i="4"/>
  <c r="F180" i="4"/>
  <c r="K179" i="4"/>
  <c r="J179" i="4"/>
  <c r="I179" i="4"/>
  <c r="H179" i="4"/>
  <c r="G179" i="4"/>
  <c r="F179" i="4"/>
  <c r="K178" i="4"/>
  <c r="J178" i="4"/>
  <c r="I178" i="4"/>
  <c r="H178" i="4"/>
  <c r="G178" i="4"/>
  <c r="F178" i="4"/>
  <c r="K177" i="4"/>
  <c r="J177" i="4"/>
  <c r="I177" i="4"/>
  <c r="H177" i="4"/>
  <c r="G177" i="4"/>
  <c r="F177" i="4"/>
  <c r="K176" i="4"/>
  <c r="J176" i="4"/>
  <c r="I176" i="4"/>
  <c r="H176" i="4"/>
  <c r="G176" i="4"/>
  <c r="F176" i="4"/>
  <c r="K175" i="4"/>
  <c r="J175" i="4"/>
  <c r="I175" i="4"/>
  <c r="H175" i="4"/>
  <c r="G175" i="4"/>
  <c r="F175" i="4"/>
  <c r="K174" i="4"/>
  <c r="J174" i="4"/>
  <c r="I174" i="4"/>
  <c r="H174" i="4"/>
  <c r="G174" i="4"/>
  <c r="F174" i="4"/>
  <c r="K173" i="4"/>
  <c r="J173" i="4"/>
  <c r="I173" i="4"/>
  <c r="H173" i="4"/>
  <c r="G173" i="4"/>
  <c r="F173" i="4"/>
  <c r="K172" i="4"/>
  <c r="J172" i="4"/>
  <c r="I172" i="4"/>
  <c r="H172" i="4"/>
  <c r="G172" i="4"/>
  <c r="F172" i="4"/>
  <c r="K171" i="4"/>
  <c r="J171" i="4"/>
  <c r="I171" i="4"/>
  <c r="H171" i="4"/>
  <c r="G171" i="4"/>
  <c r="F171" i="4"/>
  <c r="K170" i="4"/>
  <c r="J170" i="4"/>
  <c r="I170" i="4"/>
  <c r="H170" i="4"/>
  <c r="G170" i="4"/>
  <c r="F170" i="4"/>
  <c r="K169" i="4"/>
  <c r="J169" i="4"/>
  <c r="I169" i="4"/>
  <c r="H169" i="4"/>
  <c r="G169" i="4"/>
  <c r="F169" i="4"/>
  <c r="K168" i="4"/>
  <c r="J168" i="4"/>
  <c r="I168" i="4"/>
  <c r="H168" i="4"/>
  <c r="G168" i="4"/>
  <c r="F168" i="4"/>
  <c r="K167" i="4"/>
  <c r="J167" i="4"/>
  <c r="I167" i="4"/>
  <c r="H167" i="4"/>
  <c r="G167" i="4"/>
  <c r="F167" i="4"/>
  <c r="K166" i="4"/>
  <c r="J166" i="4"/>
  <c r="I166" i="4"/>
  <c r="H166" i="4"/>
  <c r="G166" i="4"/>
  <c r="F166" i="4"/>
  <c r="K165" i="4"/>
  <c r="J165" i="4"/>
  <c r="I165" i="4"/>
  <c r="H165" i="4"/>
  <c r="G165" i="4"/>
  <c r="F165" i="4"/>
  <c r="K164" i="4"/>
  <c r="J164" i="4"/>
  <c r="I164" i="4"/>
  <c r="H164" i="4"/>
  <c r="G164" i="4"/>
  <c r="F164" i="4"/>
  <c r="K163" i="4"/>
  <c r="J163" i="4"/>
  <c r="I163" i="4"/>
  <c r="H163" i="4"/>
  <c r="G163" i="4"/>
  <c r="F163" i="4"/>
  <c r="K162" i="4"/>
  <c r="J162" i="4"/>
  <c r="I162" i="4"/>
  <c r="H162" i="4"/>
  <c r="G162" i="4"/>
  <c r="F162" i="4"/>
  <c r="K161" i="4"/>
  <c r="J161" i="4"/>
  <c r="I161" i="4"/>
  <c r="H161" i="4"/>
  <c r="G161" i="4"/>
  <c r="F161" i="4"/>
  <c r="K160" i="4"/>
  <c r="J160" i="4"/>
  <c r="I160" i="4"/>
  <c r="H160" i="4"/>
  <c r="G160" i="4"/>
  <c r="F160" i="4"/>
  <c r="K159" i="4"/>
  <c r="J159" i="4"/>
  <c r="I159" i="4"/>
  <c r="H159" i="4"/>
  <c r="G159" i="4"/>
  <c r="F159" i="4"/>
  <c r="K158" i="4"/>
  <c r="J158" i="4"/>
  <c r="I158" i="4"/>
  <c r="H158" i="4"/>
  <c r="G158" i="4"/>
  <c r="F158" i="4"/>
  <c r="K157" i="4"/>
  <c r="J157" i="4"/>
  <c r="I157" i="4"/>
  <c r="H157" i="4"/>
  <c r="G157" i="4"/>
  <c r="F157" i="4"/>
  <c r="K156" i="4"/>
  <c r="J156" i="4"/>
  <c r="I156" i="4"/>
  <c r="H156" i="4"/>
  <c r="G156" i="4"/>
  <c r="F156" i="4"/>
  <c r="K155" i="4"/>
  <c r="J155" i="4"/>
  <c r="I155" i="4"/>
  <c r="H155" i="4"/>
  <c r="G155" i="4"/>
  <c r="F155" i="4"/>
  <c r="K154" i="4"/>
  <c r="J154" i="4"/>
  <c r="I154" i="4"/>
  <c r="H154" i="4"/>
  <c r="G154" i="4"/>
  <c r="F154" i="4"/>
  <c r="K153" i="4"/>
  <c r="J153" i="4"/>
  <c r="I153" i="4"/>
  <c r="H153" i="4"/>
  <c r="G153" i="4"/>
  <c r="F153" i="4"/>
  <c r="K152" i="4"/>
  <c r="J152" i="4"/>
  <c r="I152" i="4"/>
  <c r="H152" i="4"/>
  <c r="G152" i="4"/>
  <c r="F152" i="4"/>
  <c r="K151" i="4"/>
  <c r="J151" i="4"/>
  <c r="I151" i="4"/>
  <c r="H151" i="4"/>
  <c r="G151" i="4"/>
  <c r="F151" i="4"/>
  <c r="K150" i="4"/>
  <c r="J150" i="4"/>
  <c r="I150" i="4"/>
  <c r="H150" i="4"/>
  <c r="G150" i="4"/>
  <c r="F150" i="4"/>
  <c r="K149" i="4"/>
  <c r="J149" i="4"/>
  <c r="I149" i="4"/>
  <c r="H149" i="4"/>
  <c r="G149" i="4"/>
  <c r="F149" i="4"/>
  <c r="K148" i="4"/>
  <c r="J148" i="4"/>
  <c r="I148" i="4"/>
  <c r="H148" i="4"/>
  <c r="G148" i="4"/>
  <c r="F148" i="4"/>
  <c r="K147" i="4"/>
  <c r="J147" i="4"/>
  <c r="I147" i="4"/>
  <c r="H147" i="4"/>
  <c r="G147" i="4"/>
  <c r="F147" i="4"/>
  <c r="K146" i="4"/>
  <c r="J146" i="4"/>
  <c r="I146" i="4"/>
  <c r="H146" i="4"/>
  <c r="G146" i="4"/>
  <c r="F146" i="4"/>
  <c r="K145" i="4"/>
  <c r="J145" i="4"/>
  <c r="I145" i="4"/>
  <c r="H145" i="4"/>
  <c r="G145" i="4"/>
  <c r="F145" i="4"/>
  <c r="K144" i="4"/>
  <c r="J144" i="4"/>
  <c r="I144" i="4"/>
  <c r="H144" i="4"/>
  <c r="G144" i="4"/>
  <c r="F144" i="4"/>
  <c r="K143" i="4"/>
  <c r="J143" i="4"/>
  <c r="I143" i="4"/>
  <c r="H143" i="4"/>
  <c r="G143" i="4"/>
  <c r="F143" i="4"/>
  <c r="K142" i="4"/>
  <c r="J142" i="4"/>
  <c r="I142" i="4"/>
  <c r="H142" i="4"/>
  <c r="G142" i="4"/>
  <c r="F142" i="4"/>
  <c r="K141" i="4"/>
  <c r="J141" i="4"/>
  <c r="I141" i="4"/>
  <c r="H141" i="4"/>
  <c r="G141" i="4"/>
  <c r="F141" i="4"/>
  <c r="K140" i="4"/>
  <c r="J140" i="4"/>
  <c r="I140" i="4"/>
  <c r="H140" i="4"/>
  <c r="G140" i="4"/>
  <c r="F140" i="4"/>
  <c r="K139" i="4"/>
  <c r="J139" i="4"/>
  <c r="I139" i="4"/>
  <c r="H139" i="4"/>
  <c r="G139" i="4"/>
  <c r="F139" i="4"/>
  <c r="K138" i="4"/>
  <c r="J138" i="4"/>
  <c r="I138" i="4"/>
  <c r="H138" i="4"/>
  <c r="G138" i="4"/>
  <c r="F138" i="4"/>
  <c r="K137" i="4"/>
  <c r="J137" i="4"/>
  <c r="I137" i="4"/>
  <c r="H137" i="4"/>
  <c r="G137" i="4"/>
  <c r="F137" i="4"/>
  <c r="K136" i="4"/>
  <c r="J136" i="4"/>
  <c r="I136" i="4"/>
  <c r="H136" i="4"/>
  <c r="G136" i="4"/>
  <c r="F136" i="4"/>
  <c r="K135" i="4"/>
  <c r="J135" i="4"/>
  <c r="I135" i="4"/>
  <c r="H135" i="4"/>
  <c r="G135" i="4"/>
  <c r="F135" i="4"/>
  <c r="K134" i="4"/>
  <c r="J134" i="4"/>
  <c r="I134" i="4"/>
  <c r="H134" i="4"/>
  <c r="G134" i="4"/>
  <c r="F134" i="4"/>
  <c r="K133" i="4"/>
  <c r="J133" i="4"/>
  <c r="I133" i="4"/>
  <c r="H133" i="4"/>
  <c r="G133" i="4"/>
  <c r="F133" i="4"/>
  <c r="K132" i="4"/>
  <c r="J132" i="4"/>
  <c r="I132" i="4"/>
  <c r="H132" i="4"/>
  <c r="G132" i="4"/>
  <c r="F132" i="4"/>
  <c r="K131" i="4"/>
  <c r="J131" i="4"/>
  <c r="I131" i="4"/>
  <c r="H131" i="4"/>
  <c r="G131" i="4"/>
  <c r="F131" i="4"/>
  <c r="K130" i="4"/>
  <c r="J130" i="4"/>
  <c r="I130" i="4"/>
  <c r="H130" i="4"/>
  <c r="G130" i="4"/>
  <c r="F130" i="4"/>
  <c r="K129" i="4"/>
  <c r="J129" i="4"/>
  <c r="I129" i="4"/>
  <c r="H129" i="4"/>
  <c r="G129" i="4"/>
  <c r="F129" i="4"/>
  <c r="K128" i="4"/>
  <c r="J128" i="4"/>
  <c r="I128" i="4"/>
  <c r="H128" i="4"/>
  <c r="G128" i="4"/>
  <c r="F128" i="4"/>
  <c r="K127" i="4"/>
  <c r="J127" i="4"/>
  <c r="I127" i="4"/>
  <c r="H127" i="4"/>
  <c r="G127" i="4"/>
  <c r="F127" i="4"/>
  <c r="K126" i="4"/>
  <c r="J126" i="4"/>
  <c r="I126" i="4"/>
  <c r="H126" i="4"/>
  <c r="G126" i="4"/>
  <c r="F126" i="4"/>
  <c r="K125" i="4"/>
  <c r="J125" i="4"/>
  <c r="I125" i="4"/>
  <c r="H125" i="4"/>
  <c r="G125" i="4"/>
  <c r="F125" i="4"/>
  <c r="K124" i="4"/>
  <c r="J124" i="4"/>
  <c r="I124" i="4"/>
  <c r="H124" i="4"/>
  <c r="G124" i="4"/>
  <c r="F124" i="4"/>
  <c r="K123" i="4"/>
  <c r="J123" i="4"/>
  <c r="I123" i="4"/>
  <c r="H123" i="4"/>
  <c r="G123" i="4"/>
  <c r="F123" i="4"/>
  <c r="K122" i="4"/>
  <c r="J122" i="4"/>
  <c r="I122" i="4"/>
  <c r="H122" i="4"/>
  <c r="G122" i="4"/>
  <c r="F122" i="4"/>
  <c r="K121" i="4"/>
  <c r="J121" i="4"/>
  <c r="I121" i="4"/>
  <c r="H121" i="4"/>
  <c r="G121" i="4"/>
  <c r="F121" i="4"/>
  <c r="K120" i="4"/>
  <c r="J120" i="4"/>
  <c r="I120" i="4"/>
  <c r="H120" i="4"/>
  <c r="G120" i="4"/>
  <c r="F120" i="4"/>
  <c r="K119" i="4"/>
  <c r="J119" i="4"/>
  <c r="I119" i="4"/>
  <c r="H119" i="4"/>
  <c r="G119" i="4"/>
  <c r="F119" i="4"/>
  <c r="K118" i="4"/>
  <c r="J118" i="4"/>
  <c r="I118" i="4"/>
  <c r="H118" i="4"/>
  <c r="G118" i="4"/>
  <c r="F118" i="4"/>
  <c r="K117" i="4"/>
  <c r="J117" i="4"/>
  <c r="I117" i="4"/>
  <c r="H117" i="4"/>
  <c r="G117" i="4"/>
  <c r="F117" i="4"/>
  <c r="K116" i="4"/>
  <c r="J116" i="4"/>
  <c r="I116" i="4"/>
  <c r="H116" i="4"/>
  <c r="G116" i="4"/>
  <c r="F116" i="4"/>
  <c r="K115" i="4"/>
  <c r="J115" i="4"/>
  <c r="I115" i="4"/>
  <c r="H115" i="4"/>
  <c r="G115" i="4"/>
  <c r="F115" i="4"/>
  <c r="K114" i="4"/>
  <c r="J114" i="4"/>
  <c r="I114" i="4"/>
  <c r="H114" i="4"/>
  <c r="G114" i="4"/>
  <c r="F114" i="4"/>
  <c r="K113" i="4"/>
  <c r="J113" i="4"/>
  <c r="I113" i="4"/>
  <c r="H113" i="4"/>
  <c r="G113" i="4"/>
  <c r="F113" i="4"/>
  <c r="K112" i="4"/>
  <c r="J112" i="4"/>
  <c r="I112" i="4"/>
  <c r="H112" i="4"/>
  <c r="G112" i="4"/>
  <c r="F112" i="4"/>
  <c r="K111" i="4"/>
  <c r="J111" i="4"/>
  <c r="I111" i="4"/>
  <c r="H111" i="4"/>
  <c r="G111" i="4"/>
  <c r="F111" i="4"/>
  <c r="K110" i="4"/>
  <c r="J110" i="4"/>
  <c r="I110" i="4"/>
  <c r="H110" i="4"/>
  <c r="G110" i="4"/>
  <c r="F110" i="4"/>
  <c r="K109" i="4"/>
  <c r="J109" i="4"/>
  <c r="I109" i="4"/>
  <c r="H109" i="4"/>
  <c r="G109" i="4"/>
  <c r="F109" i="4"/>
  <c r="K108" i="4"/>
  <c r="J108" i="4"/>
  <c r="I108" i="4"/>
  <c r="H108" i="4"/>
  <c r="G108" i="4"/>
  <c r="F108" i="4"/>
  <c r="K107" i="4"/>
  <c r="J107" i="4"/>
  <c r="I107" i="4"/>
  <c r="H107" i="4"/>
  <c r="G107" i="4"/>
  <c r="F107" i="4"/>
  <c r="K106" i="4"/>
  <c r="J106" i="4"/>
  <c r="I106" i="4"/>
  <c r="H106" i="4"/>
  <c r="G106" i="4"/>
  <c r="F106" i="4"/>
  <c r="K105" i="4"/>
  <c r="J105" i="4"/>
  <c r="I105" i="4"/>
  <c r="H105" i="4"/>
  <c r="G105" i="4"/>
  <c r="F105" i="4"/>
  <c r="K104" i="4"/>
  <c r="J104" i="4"/>
  <c r="I104" i="4"/>
  <c r="H104" i="4"/>
  <c r="G104" i="4"/>
  <c r="F104" i="4"/>
  <c r="K103" i="4"/>
  <c r="J103" i="4"/>
  <c r="I103" i="4"/>
  <c r="H103" i="4"/>
  <c r="G103" i="4"/>
  <c r="F103" i="4"/>
  <c r="K102" i="4"/>
  <c r="J102" i="4"/>
  <c r="I102" i="4"/>
  <c r="H102" i="4"/>
  <c r="G102" i="4"/>
  <c r="F102" i="4"/>
  <c r="K101" i="4"/>
  <c r="J101" i="4"/>
  <c r="I101" i="4"/>
  <c r="H101" i="4"/>
  <c r="G101" i="4"/>
  <c r="F101" i="4"/>
  <c r="K100" i="4"/>
  <c r="J100" i="4"/>
  <c r="I100" i="4"/>
  <c r="H100" i="4"/>
  <c r="G100" i="4"/>
  <c r="F100" i="4"/>
  <c r="K99" i="4"/>
  <c r="J99" i="4"/>
  <c r="I99" i="4"/>
  <c r="H99" i="4"/>
  <c r="G99" i="4"/>
  <c r="F99" i="4"/>
  <c r="K98" i="4"/>
  <c r="J98" i="4"/>
  <c r="I98" i="4"/>
  <c r="H98" i="4"/>
  <c r="G98" i="4"/>
  <c r="F98" i="4"/>
  <c r="K97" i="4"/>
  <c r="J97" i="4"/>
  <c r="I97" i="4"/>
  <c r="H97" i="4"/>
  <c r="G97" i="4"/>
  <c r="F97" i="4"/>
  <c r="K96" i="4"/>
  <c r="J96" i="4"/>
  <c r="I96" i="4"/>
  <c r="H96" i="4"/>
  <c r="G96" i="4"/>
  <c r="F96" i="4"/>
  <c r="K95" i="4"/>
  <c r="J95" i="4"/>
  <c r="I95" i="4"/>
  <c r="H95" i="4"/>
  <c r="G95" i="4"/>
  <c r="F95" i="4"/>
  <c r="K94" i="4"/>
  <c r="J94" i="4"/>
  <c r="I94" i="4"/>
  <c r="H94" i="4"/>
  <c r="G94" i="4"/>
  <c r="F94" i="4"/>
  <c r="K93" i="4"/>
  <c r="J93" i="4"/>
  <c r="I93" i="4"/>
  <c r="H93" i="4"/>
  <c r="G93" i="4"/>
  <c r="F93" i="4"/>
  <c r="K92" i="4"/>
  <c r="J92" i="4"/>
  <c r="I92" i="4"/>
  <c r="H92" i="4"/>
  <c r="G92" i="4"/>
  <c r="F92" i="4"/>
  <c r="K91" i="4"/>
  <c r="J91" i="4"/>
  <c r="I91" i="4"/>
  <c r="H91" i="4"/>
  <c r="G91" i="4"/>
  <c r="F91" i="4"/>
  <c r="K90" i="4"/>
  <c r="J90" i="4"/>
  <c r="I90" i="4"/>
  <c r="H90" i="4"/>
  <c r="G90" i="4"/>
  <c r="F90" i="4"/>
  <c r="K89" i="4"/>
  <c r="J89" i="4"/>
  <c r="I89" i="4"/>
  <c r="H89" i="4"/>
  <c r="G89" i="4"/>
  <c r="F89" i="4"/>
  <c r="K88" i="4"/>
  <c r="J88" i="4"/>
  <c r="I88" i="4"/>
  <c r="H88" i="4"/>
  <c r="G88" i="4"/>
  <c r="F88" i="4"/>
  <c r="K87" i="4"/>
  <c r="J87" i="4"/>
  <c r="I87" i="4"/>
  <c r="H87" i="4"/>
  <c r="G87" i="4"/>
  <c r="F87" i="4"/>
  <c r="K86" i="4"/>
  <c r="J86" i="4"/>
  <c r="I86" i="4"/>
  <c r="H86" i="4"/>
  <c r="G86" i="4"/>
  <c r="F86" i="4"/>
  <c r="K85" i="4"/>
  <c r="J85" i="4"/>
  <c r="I85" i="4"/>
  <c r="H85" i="4"/>
  <c r="G85" i="4"/>
  <c r="F85" i="4"/>
  <c r="K84" i="4"/>
  <c r="J84" i="4"/>
  <c r="I84" i="4"/>
  <c r="H84" i="4"/>
  <c r="G84" i="4"/>
  <c r="F84" i="4"/>
  <c r="K83" i="4"/>
  <c r="J83" i="4"/>
  <c r="I83" i="4"/>
  <c r="H83" i="4"/>
  <c r="G83" i="4"/>
  <c r="F83" i="4"/>
  <c r="K82" i="4"/>
  <c r="J82" i="4"/>
  <c r="I82" i="4"/>
  <c r="H82" i="4"/>
  <c r="G82" i="4"/>
  <c r="F82" i="4"/>
  <c r="K81" i="4"/>
  <c r="J81" i="4"/>
  <c r="I81" i="4"/>
  <c r="H81" i="4"/>
  <c r="G81" i="4"/>
  <c r="F81" i="4"/>
  <c r="K80" i="4"/>
  <c r="J80" i="4"/>
  <c r="I80" i="4"/>
  <c r="H80" i="4"/>
  <c r="G80" i="4"/>
  <c r="F80" i="4"/>
  <c r="K79" i="4"/>
  <c r="J79" i="4"/>
  <c r="I79" i="4"/>
  <c r="H79" i="4"/>
  <c r="G79" i="4"/>
  <c r="F79" i="4"/>
  <c r="K78" i="4"/>
  <c r="J78" i="4"/>
  <c r="I78" i="4"/>
  <c r="H78" i="4"/>
  <c r="G78" i="4"/>
  <c r="F78" i="4"/>
  <c r="K77" i="4"/>
  <c r="J77" i="4"/>
  <c r="I77" i="4"/>
  <c r="H77" i="4"/>
  <c r="G77" i="4"/>
  <c r="F77" i="4"/>
  <c r="K76" i="4"/>
  <c r="J76" i="4"/>
  <c r="I76" i="4"/>
  <c r="H76" i="4"/>
  <c r="G76" i="4"/>
  <c r="F76" i="4"/>
  <c r="K75" i="4"/>
  <c r="J75" i="4"/>
  <c r="I75" i="4"/>
  <c r="H75" i="4"/>
  <c r="G75" i="4"/>
  <c r="F75" i="4"/>
  <c r="K74" i="4"/>
  <c r="J74" i="4"/>
  <c r="I74" i="4"/>
  <c r="H74" i="4"/>
  <c r="G74" i="4"/>
  <c r="F74" i="4"/>
  <c r="K73" i="4"/>
  <c r="J73" i="4"/>
  <c r="I73" i="4"/>
  <c r="H73" i="4"/>
  <c r="G73" i="4"/>
  <c r="F73" i="4"/>
  <c r="K72" i="4"/>
  <c r="J72" i="4"/>
  <c r="I72" i="4"/>
  <c r="H72" i="4"/>
  <c r="G72" i="4"/>
  <c r="F72" i="4"/>
  <c r="K71" i="4"/>
  <c r="J71" i="4"/>
  <c r="I71" i="4"/>
  <c r="H71" i="4"/>
  <c r="G71" i="4"/>
  <c r="F71" i="4"/>
  <c r="K70" i="4"/>
  <c r="J70" i="4"/>
  <c r="I70" i="4"/>
  <c r="H70" i="4"/>
  <c r="G70" i="4"/>
  <c r="F70" i="4"/>
  <c r="K69" i="4"/>
  <c r="J69" i="4"/>
  <c r="I69" i="4"/>
  <c r="H69" i="4"/>
  <c r="G69" i="4"/>
  <c r="F69" i="4"/>
  <c r="K68" i="4"/>
  <c r="J68" i="4"/>
  <c r="I68" i="4"/>
  <c r="H68" i="4"/>
  <c r="G68" i="4"/>
  <c r="F68" i="4"/>
  <c r="K67" i="4"/>
  <c r="J67" i="4"/>
  <c r="I67" i="4"/>
  <c r="H67" i="4"/>
  <c r="G67" i="4"/>
  <c r="F67" i="4"/>
  <c r="K66" i="4"/>
  <c r="J66" i="4"/>
  <c r="I66" i="4"/>
  <c r="H66" i="4"/>
  <c r="G66" i="4"/>
  <c r="F66" i="4"/>
  <c r="K65" i="4"/>
  <c r="J65" i="4"/>
  <c r="I65" i="4"/>
  <c r="H65" i="4"/>
  <c r="G65" i="4"/>
  <c r="F65" i="4"/>
  <c r="K64" i="4"/>
  <c r="J64" i="4"/>
  <c r="I64" i="4"/>
  <c r="H64" i="4"/>
  <c r="G64" i="4"/>
  <c r="F64" i="4"/>
  <c r="K63" i="4"/>
  <c r="J63" i="4"/>
  <c r="I63" i="4"/>
  <c r="H63" i="4"/>
  <c r="G63" i="4"/>
  <c r="F63" i="4"/>
  <c r="K62" i="4"/>
  <c r="J62" i="4"/>
  <c r="I62" i="4"/>
  <c r="H62" i="4"/>
  <c r="G62" i="4"/>
  <c r="F62" i="4"/>
  <c r="K61" i="4"/>
  <c r="J61" i="4"/>
  <c r="I61" i="4"/>
  <c r="H61" i="4"/>
  <c r="G61" i="4"/>
  <c r="F61" i="4"/>
  <c r="K60" i="4"/>
  <c r="J60" i="4"/>
  <c r="I60" i="4"/>
  <c r="H60" i="4"/>
  <c r="G60" i="4"/>
  <c r="F60" i="4"/>
  <c r="K59" i="4"/>
  <c r="J59" i="4"/>
  <c r="I59" i="4"/>
  <c r="H59" i="4"/>
  <c r="G59" i="4"/>
  <c r="F59" i="4"/>
  <c r="K58" i="4"/>
  <c r="J58" i="4"/>
  <c r="I58" i="4"/>
  <c r="H58" i="4"/>
  <c r="G58" i="4"/>
  <c r="F58" i="4"/>
  <c r="K57" i="4"/>
  <c r="J57" i="4"/>
  <c r="I57" i="4"/>
  <c r="H57" i="4"/>
  <c r="G57" i="4"/>
  <c r="F57" i="4"/>
  <c r="K56" i="4"/>
  <c r="J56" i="4"/>
  <c r="I56" i="4"/>
  <c r="H56" i="4"/>
  <c r="G56" i="4"/>
  <c r="F56" i="4"/>
  <c r="K55" i="4"/>
  <c r="J55" i="4"/>
  <c r="I55" i="4"/>
  <c r="H55" i="4"/>
  <c r="G55" i="4"/>
  <c r="F55" i="4"/>
  <c r="K54" i="4"/>
  <c r="J54" i="4"/>
  <c r="I54" i="4"/>
  <c r="H54" i="4"/>
  <c r="G54" i="4"/>
  <c r="F54" i="4"/>
  <c r="K53" i="4"/>
  <c r="J53" i="4"/>
  <c r="I53" i="4"/>
  <c r="H53" i="4"/>
  <c r="G53" i="4"/>
  <c r="F53" i="4"/>
  <c r="K52" i="4"/>
  <c r="J52" i="4"/>
  <c r="I52" i="4"/>
  <c r="H52" i="4"/>
  <c r="G52" i="4"/>
  <c r="F52" i="4"/>
  <c r="K51" i="4"/>
  <c r="J51" i="4"/>
  <c r="I51" i="4"/>
  <c r="H51" i="4"/>
  <c r="G51" i="4"/>
  <c r="F51" i="4"/>
  <c r="K50" i="4"/>
  <c r="J50" i="4"/>
  <c r="I50" i="4"/>
  <c r="H50" i="4"/>
  <c r="G50" i="4"/>
  <c r="F50" i="4"/>
  <c r="K49" i="4"/>
  <c r="J49" i="4"/>
  <c r="I49" i="4"/>
  <c r="H49" i="4"/>
  <c r="G49" i="4"/>
  <c r="F49" i="4"/>
  <c r="K48" i="4"/>
  <c r="J48" i="4"/>
  <c r="I48" i="4"/>
  <c r="H48" i="4"/>
  <c r="G48" i="4"/>
  <c r="F48" i="4"/>
  <c r="K47" i="4"/>
  <c r="J47" i="4"/>
  <c r="I47" i="4"/>
  <c r="H47" i="4"/>
  <c r="G47" i="4"/>
  <c r="F47" i="4"/>
  <c r="K46" i="4"/>
  <c r="J46" i="4"/>
  <c r="I46" i="4"/>
  <c r="H46" i="4"/>
  <c r="G46" i="4"/>
  <c r="F46" i="4"/>
  <c r="K45" i="4"/>
  <c r="J45" i="4"/>
  <c r="I45" i="4"/>
  <c r="H45" i="4"/>
  <c r="G45" i="4"/>
  <c r="F45" i="4"/>
  <c r="K44" i="4"/>
  <c r="J44" i="4"/>
  <c r="I44" i="4"/>
  <c r="H44" i="4"/>
  <c r="G44" i="4"/>
  <c r="F44" i="4"/>
  <c r="K43" i="4"/>
  <c r="J43" i="4"/>
  <c r="I43" i="4"/>
  <c r="H43" i="4"/>
  <c r="G43" i="4"/>
  <c r="F43" i="4"/>
  <c r="K42" i="4"/>
  <c r="J42" i="4"/>
  <c r="I42" i="4"/>
  <c r="H42" i="4"/>
  <c r="G42" i="4"/>
  <c r="F42" i="4"/>
  <c r="K41" i="4"/>
  <c r="J41" i="4"/>
  <c r="I41" i="4"/>
  <c r="H41" i="4"/>
  <c r="G41" i="4"/>
  <c r="F41" i="4"/>
  <c r="K40" i="4"/>
  <c r="J40" i="4"/>
  <c r="I40" i="4"/>
  <c r="H40" i="4"/>
  <c r="G40" i="4"/>
  <c r="F40" i="4"/>
  <c r="K39" i="4"/>
  <c r="J39" i="4"/>
  <c r="I39" i="4"/>
  <c r="H39" i="4"/>
  <c r="G39" i="4"/>
  <c r="F39" i="4"/>
  <c r="K38" i="4"/>
  <c r="J38" i="4"/>
  <c r="I38" i="4"/>
  <c r="H38" i="4"/>
  <c r="G38" i="4"/>
  <c r="F38" i="4"/>
  <c r="K37" i="4"/>
  <c r="J37" i="4"/>
  <c r="I37" i="4"/>
  <c r="H37" i="4"/>
  <c r="G37" i="4"/>
  <c r="F37" i="4"/>
  <c r="K36" i="4"/>
  <c r="J36" i="4"/>
  <c r="I36" i="4"/>
  <c r="H36" i="4"/>
  <c r="G36" i="4"/>
  <c r="F36" i="4"/>
  <c r="K35" i="4"/>
  <c r="J35" i="4"/>
  <c r="I35" i="4"/>
  <c r="H35" i="4"/>
  <c r="G35" i="4"/>
  <c r="F35" i="4"/>
  <c r="K34" i="4"/>
  <c r="J34" i="4"/>
  <c r="I34" i="4"/>
  <c r="H34" i="4"/>
  <c r="G34" i="4"/>
  <c r="F34" i="4"/>
  <c r="K33" i="4"/>
  <c r="J33" i="4"/>
  <c r="I33" i="4"/>
  <c r="H33" i="4"/>
  <c r="G33" i="4"/>
  <c r="F33" i="4"/>
  <c r="K32" i="4"/>
  <c r="J32" i="4"/>
  <c r="I32" i="4"/>
  <c r="H32" i="4"/>
  <c r="G32" i="4"/>
  <c r="F32" i="4"/>
  <c r="K31" i="4"/>
  <c r="J31" i="4"/>
  <c r="I31" i="4"/>
  <c r="H31" i="4"/>
  <c r="G31" i="4"/>
  <c r="F31" i="4"/>
  <c r="K30" i="4"/>
  <c r="J30" i="4"/>
  <c r="I30" i="4"/>
  <c r="H30" i="4"/>
  <c r="G30" i="4"/>
  <c r="F30" i="4"/>
  <c r="K29" i="4"/>
  <c r="J29" i="4"/>
  <c r="I29" i="4"/>
  <c r="H29" i="4"/>
  <c r="G29" i="4"/>
  <c r="F29" i="4"/>
  <c r="K28" i="4"/>
  <c r="J28" i="4"/>
  <c r="I28" i="4"/>
  <c r="H28" i="4"/>
  <c r="G28" i="4"/>
  <c r="F28" i="4"/>
  <c r="K27" i="4"/>
  <c r="J27" i="4"/>
  <c r="I27" i="4"/>
  <c r="H27" i="4"/>
  <c r="G27" i="4"/>
  <c r="F27" i="4"/>
  <c r="K26" i="4"/>
  <c r="J26" i="4"/>
  <c r="I26" i="4"/>
  <c r="H26" i="4"/>
  <c r="G26" i="4"/>
  <c r="F26" i="4"/>
  <c r="K25" i="4"/>
  <c r="J25" i="4"/>
  <c r="I25" i="4"/>
  <c r="H25" i="4"/>
  <c r="G25" i="4"/>
  <c r="F25" i="4"/>
  <c r="K24" i="4"/>
  <c r="J24" i="4"/>
  <c r="I24" i="4"/>
  <c r="H24" i="4"/>
  <c r="G24" i="4"/>
  <c r="F24" i="4"/>
  <c r="K23" i="4"/>
  <c r="J23" i="4"/>
  <c r="I23" i="4"/>
  <c r="H23" i="4"/>
  <c r="G23" i="4"/>
  <c r="F23" i="4"/>
  <c r="K22" i="4"/>
  <c r="J22" i="4"/>
  <c r="I22" i="4"/>
  <c r="H22" i="4"/>
  <c r="G22" i="4"/>
  <c r="F22" i="4"/>
  <c r="K21" i="4"/>
  <c r="J21" i="4"/>
  <c r="I21" i="4"/>
  <c r="H21" i="4"/>
  <c r="G21" i="4"/>
  <c r="F21" i="4"/>
  <c r="K20" i="4"/>
  <c r="J20" i="4"/>
  <c r="I20" i="4"/>
  <c r="H20" i="4"/>
  <c r="G20" i="4"/>
  <c r="F20" i="4"/>
  <c r="K19" i="4"/>
  <c r="J19" i="4"/>
  <c r="I19" i="4"/>
  <c r="H19" i="4"/>
  <c r="G19" i="4"/>
  <c r="F19" i="4"/>
  <c r="K18" i="4"/>
  <c r="J18" i="4"/>
  <c r="I18" i="4"/>
  <c r="H18" i="4"/>
  <c r="G18" i="4"/>
  <c r="F18" i="4"/>
  <c r="K17" i="4"/>
  <c r="J17" i="4"/>
  <c r="I17" i="4"/>
  <c r="H17" i="4"/>
  <c r="G17" i="4"/>
  <c r="F17" i="4"/>
  <c r="K16" i="4"/>
  <c r="J16" i="4"/>
  <c r="I16" i="4"/>
  <c r="H16" i="4"/>
  <c r="G16" i="4"/>
  <c r="F16" i="4"/>
  <c r="K15" i="4"/>
  <c r="J15" i="4"/>
  <c r="I15" i="4"/>
  <c r="H15" i="4"/>
  <c r="G15" i="4"/>
  <c r="F15" i="4"/>
  <c r="K14" i="4"/>
  <c r="J14" i="4"/>
  <c r="I14" i="4"/>
  <c r="H14" i="4"/>
  <c r="G14" i="4"/>
  <c r="F14" i="4"/>
  <c r="K13" i="4"/>
  <c r="J13" i="4"/>
  <c r="I13" i="4"/>
  <c r="H13" i="4"/>
  <c r="G13" i="4"/>
  <c r="F13" i="4"/>
  <c r="K12" i="4"/>
  <c r="J12" i="4"/>
  <c r="I12" i="4"/>
  <c r="H12" i="4"/>
  <c r="G12" i="4"/>
  <c r="F12" i="4"/>
  <c r="K11" i="4"/>
  <c r="J11" i="4"/>
  <c r="I11" i="4"/>
  <c r="H11" i="4"/>
  <c r="G11" i="4"/>
  <c r="F11" i="4"/>
  <c r="K10" i="4"/>
  <c r="J10" i="4"/>
  <c r="I10" i="4"/>
  <c r="H10" i="4"/>
  <c r="G10" i="4"/>
  <c r="F10" i="4"/>
  <c r="K9" i="4"/>
  <c r="J9" i="4"/>
  <c r="I9" i="4"/>
  <c r="H9" i="4"/>
  <c r="G9" i="4"/>
  <c r="F9" i="4"/>
  <c r="K8" i="4"/>
  <c r="J8" i="4"/>
  <c r="I8" i="4"/>
  <c r="H8" i="4"/>
  <c r="G8" i="4"/>
  <c r="F8" i="4"/>
  <c r="K7" i="4"/>
  <c r="J7" i="4"/>
  <c r="I7" i="4"/>
  <c r="H7" i="4"/>
  <c r="G7" i="4"/>
  <c r="F7" i="4"/>
  <c r="K6" i="4"/>
  <c r="J6" i="4"/>
  <c r="I6" i="4"/>
  <c r="H6" i="4"/>
  <c r="G6" i="4"/>
  <c r="F6" i="4"/>
  <c r="K5" i="4"/>
  <c r="J5" i="4"/>
  <c r="I5" i="4"/>
  <c r="H5" i="4"/>
  <c r="G5" i="4"/>
  <c r="F5" i="4"/>
  <c r="K4" i="4"/>
  <c r="J4" i="4"/>
  <c r="I4" i="4"/>
  <c r="H4" i="4"/>
  <c r="G4" i="4"/>
  <c r="F4" i="4"/>
  <c r="K3" i="4"/>
  <c r="B18" i="2" s="1"/>
  <c r="A18" i="2" s="1"/>
  <c r="J3" i="4"/>
  <c r="I3" i="4"/>
  <c r="H3" i="4"/>
  <c r="G3" i="4"/>
  <c r="F3" i="4"/>
  <c r="K2" i="4"/>
  <c r="B20" i="2" s="1"/>
  <c r="A20" i="2" s="1"/>
  <c r="J2" i="4"/>
  <c r="I2" i="4"/>
  <c r="H2" i="4"/>
  <c r="G2" i="4"/>
  <c r="F2" i="4"/>
  <c r="B10" i="3"/>
  <c r="B9" i="3"/>
  <c r="B8" i="3"/>
  <c r="B11" i="3" s="1"/>
  <c r="B7" i="3"/>
  <c r="E4" i="2"/>
  <c r="A4" i="2"/>
  <c r="C4" i="2" l="1"/>
  <c r="G339" i="4"/>
  <c r="H339" i="4" s="1"/>
  <c r="B11" i="2"/>
  <c r="A11" i="2" s="1"/>
  <c r="B17" i="2"/>
  <c r="A17" i="2" s="1"/>
  <c r="G349" i="4"/>
  <c r="H349" i="4" s="1"/>
  <c r="G357" i="4"/>
  <c r="H357" i="4" s="1"/>
  <c r="G365" i="4"/>
  <c r="H365" i="4" s="1"/>
  <c r="G373" i="4"/>
  <c r="H373" i="4" s="1"/>
  <c r="G381" i="4"/>
  <c r="H381" i="4" s="1"/>
  <c r="G389" i="4"/>
  <c r="H389" i="4" s="1"/>
  <c r="G397" i="4"/>
  <c r="H397" i="4" s="1"/>
  <c r="G405" i="4"/>
  <c r="H405" i="4" s="1"/>
  <c r="G413" i="4"/>
  <c r="H413" i="4" s="1"/>
  <c r="G421" i="4"/>
  <c r="H421" i="4" s="1"/>
  <c r="G429" i="4"/>
  <c r="H429" i="4" s="1"/>
  <c r="G437" i="4"/>
  <c r="H437" i="4" s="1"/>
  <c r="G445" i="4"/>
  <c r="H445" i="4" s="1"/>
  <c r="G453" i="4"/>
  <c r="H453" i="4" s="1"/>
  <c r="G461" i="4"/>
  <c r="H461" i="4" s="1"/>
  <c r="G469" i="4"/>
  <c r="H469" i="4" s="1"/>
  <c r="G477" i="4"/>
  <c r="H477" i="4" s="1"/>
  <c r="G485" i="4"/>
  <c r="H485" i="4" s="1"/>
  <c r="G493" i="4"/>
  <c r="H493" i="4" s="1"/>
  <c r="B12" i="2"/>
  <c r="A12" i="2" s="1"/>
  <c r="G335" i="4"/>
  <c r="H335" i="4" s="1"/>
  <c r="G347" i="4"/>
  <c r="H347" i="4" s="1"/>
  <c r="G355" i="4"/>
  <c r="H355" i="4" s="1"/>
  <c r="G363" i="4"/>
  <c r="H363" i="4" s="1"/>
  <c r="G371" i="4"/>
  <c r="H371" i="4" s="1"/>
  <c r="G379" i="4"/>
  <c r="H379" i="4" s="1"/>
  <c r="G387" i="4"/>
  <c r="H387" i="4" s="1"/>
  <c r="G395" i="4"/>
  <c r="H395" i="4" s="1"/>
  <c r="G403" i="4"/>
  <c r="H403" i="4" s="1"/>
  <c r="G411" i="4"/>
  <c r="H411" i="4" s="1"/>
  <c r="G419" i="4"/>
  <c r="H419" i="4" s="1"/>
  <c r="G427" i="4"/>
  <c r="H427" i="4" s="1"/>
  <c r="G435" i="4"/>
  <c r="H435" i="4" s="1"/>
  <c r="G443" i="4"/>
  <c r="H443" i="4" s="1"/>
  <c r="G451" i="4"/>
  <c r="H451" i="4" s="1"/>
  <c r="G459" i="4"/>
  <c r="H459" i="4" s="1"/>
  <c r="G467" i="4"/>
  <c r="H467" i="4" s="1"/>
  <c r="G475" i="4"/>
  <c r="H475" i="4" s="1"/>
  <c r="G483" i="4"/>
  <c r="H483" i="4" s="1"/>
  <c r="G491" i="4"/>
  <c r="H491" i="4" s="1"/>
  <c r="G499" i="4"/>
  <c r="H499" i="4" s="1"/>
  <c r="B19" i="2"/>
  <c r="A19" i="2" s="1"/>
  <c r="G333" i="4"/>
  <c r="H333" i="4" s="1"/>
  <c r="G4" i="2" s="1"/>
  <c r="G345" i="4"/>
  <c r="H345" i="4" s="1"/>
  <c r="B16" i="2"/>
  <c r="A16" i="2" s="1"/>
  <c r="B14" i="2"/>
  <c r="A14" i="2" s="1"/>
  <c r="G353" i="4"/>
  <c r="H353" i="4" s="1"/>
  <c r="G361" i="4"/>
  <c r="H361" i="4" s="1"/>
  <c r="G369" i="4"/>
  <c r="H369" i="4" s="1"/>
  <c r="G377" i="4"/>
  <c r="H377" i="4" s="1"/>
  <c r="G385" i="4"/>
  <c r="H385" i="4" s="1"/>
  <c r="G393" i="4"/>
  <c r="H393" i="4" s="1"/>
  <c r="G401" i="4"/>
  <c r="H401" i="4" s="1"/>
  <c r="G409" i="4"/>
  <c r="H409" i="4" s="1"/>
  <c r="G417" i="4"/>
  <c r="H417" i="4" s="1"/>
  <c r="G425" i="4"/>
  <c r="H425" i="4" s="1"/>
  <c r="G433" i="4"/>
  <c r="H433" i="4" s="1"/>
  <c r="G441" i="4"/>
  <c r="H441" i="4" s="1"/>
  <c r="G449" i="4"/>
  <c r="H449" i="4" s="1"/>
  <c r="G457" i="4"/>
  <c r="H457" i="4" s="1"/>
  <c r="G465" i="4"/>
  <c r="H465" i="4" s="1"/>
  <c r="G473" i="4"/>
  <c r="H473" i="4" s="1"/>
  <c r="G481" i="4"/>
  <c r="H481" i="4" s="1"/>
  <c r="G489" i="4"/>
  <c r="H489" i="4" s="1"/>
  <c r="G497" i="4"/>
  <c r="H497" i="4" s="1"/>
</calcChain>
</file>

<file path=xl/sharedStrings.xml><?xml version="1.0" encoding="utf-8"?>
<sst xmlns="http://schemas.openxmlformats.org/spreadsheetml/2006/main" count="85" uniqueCount="85">
  <si>
    <t>راهنمای هوشمند اکسل محاسبه عیدی و سنوات (نسخه پیشرفته ۱۴۰۴)</t>
  </si>
  <si>
    <t>طراحی شده توسط تیم فنی جویاکار</t>
  </si>
  <si>
    <t>به این ابزار خوش آمدید. این فایل یک سیستم کامل و خودکار برای محاسبه دقیق عیدی، سنوات و صدور فیش حقوقی است که تمامی قوانین مالیاتی و سقف‌های قانونی سال ۱۴۰۴ در آن لحاظ شده است.</t>
  </si>
  <si>
    <t>🟢 گام ۱: تنظیمات پایه (Sheet: Parameters)</t>
  </si>
  <si>
    <t>⚠️ مهم: این شیت قلب تپنده محاسبات است. قبل از هر کاری، اعداد این بخش را چک کنید.</t>
  </si>
  <si>
    <t>تنها جایی که باید تایپ کنید، اینجاست! فقط ۵ ستون اول را پر کنید؛ بقیه ستون‌ها خودکار محاسبه می‌شوند.</t>
  </si>
  <si>
    <t>کارکرد: عدد بین ۰ تا ۳۶۶ وارد کنید (مثلاً ۶ ماه = ۱۸۲ روز).</t>
  </si>
  <si>
    <t>یک نمای کلی برای مدیران مالی و کارفرمایان.</t>
  </si>
  <si>
    <t>در این صفحه هیچ عددی وارد نکنید.</t>
  </si>
  <si>
    <t>نمودارها و کارت‌های آماری به محض ورود اطلاعات به‌روز می‌شوند.</t>
  </si>
  <si>
    <t>این صفحه برای پرینت و ارائه به مدیریت تنظیم شده است.</t>
  </si>
  <si>
    <t>روی سلول مقابل «کد پرسنلی» کلیک کنید.</t>
  </si>
  <si>
    <t>از لیست کشویی، کد پرسنل مورد نظر را انتخاب کنید.</t>
  </si>
  <si>
    <t>تمام محاسبات به‌صورت آنی نمایش داده می‌شود.</t>
  </si>
  <si>
    <t>فایل آماده پرینت یا ذخیره PDF است.</t>
  </si>
  <si>
    <t>اگر عیدی صفر شد، ستون روز کارکرد را بررسی کنید.</t>
  </si>
  <si>
    <t>اگر مالیات صفر است، یعنی عیدی زیر سقف معافیت بوده است.</t>
  </si>
  <si>
    <t>برای دریافت نسخه‌های جدید و ابزارهای آنلاین، به سایت جویاکار مراجعه کنید.</t>
  </si>
  <si>
    <t>🔗 منابع آنلاین</t>
  </si>
  <si>
    <t>📘 بلاگ جویاکار</t>
  </si>
  <si>
    <t>🧮 عیدی و سنوات ۱۴۰۴ | بهترین ابزار محاسبه آنلاین + دانلود بخشنامه رسمی</t>
  </si>
  <si>
    <t>داشبورد عیدی و سنوات - سال ۱۴۰۴</t>
  </si>
  <si>
    <t>تعداد کارکنان</t>
  </si>
  <si>
    <t>جمع عیدی پرداختی (خالص)</t>
  </si>
  <si>
    <t>جمع سنوات پرداختی</t>
  </si>
  <si>
    <t>جمع مالیات کسرشده</t>
  </si>
  <si>
    <t>توزیع پرداختی (۱۰ نفر اول بر اساس جمع پرداختی)</t>
  </si>
  <si>
    <t>نام</t>
  </si>
  <si>
    <t>جمع پرداختی</t>
  </si>
  <si>
    <t>پارامتر</t>
  </si>
  <si>
    <t>مقدار</t>
  </si>
  <si>
    <t>حداقل دستمزد روزانه ۱۴۰۴ (ورودی)</t>
  </si>
  <si>
    <t>راهنما:</t>
  </si>
  <si>
    <t>حداقل حقوق ماهانه ۱۴۰۴ (ریال)</t>
  </si>
  <si>
    <t>۱) اگر حداقل دستمزد روزانه را وارد نکنید، از ماهانه/۳۰ استفاده می‌شود.</t>
  </si>
  <si>
    <t>روزهای سال (۳۶۵/۳۶۶)</t>
  </si>
  <si>
    <t>۲) اگر عیدی برای بخشی از سال محاسبه می‌شود، معافیت مالیاتی به نسبت کارکرد اعمال می‌شود.</t>
  </si>
  <si>
    <t>سقف معافیت مالیاتی عیدی (ورودی)</t>
  </si>
  <si>
    <t>۳) در صورت سال کبیسه، روزهای سال را روی ۳۶۶ بگذارید.</t>
  </si>
  <si>
    <t>نرخ مالیات عیدی</t>
  </si>
  <si>
    <t>حداقل دستمزد روزانه محاسباتی (ماهانه/۳۰)</t>
  </si>
  <si>
    <t>حداقل دستمزد روزانه مورد استفاده</t>
  </si>
  <si>
    <t>سقف معافیت مالیاتی عیدی مورد استفاده</t>
  </si>
  <si>
    <t>سقف عیدی (حداقل مزد * ۹۰ روز)</t>
  </si>
  <si>
    <t>کف عیدی (حداقل مزد * ۶۰ روز)</t>
  </si>
  <si>
    <t>کد پرسنلی</t>
  </si>
  <si>
    <t>نام و نام خانوادگی</t>
  </si>
  <si>
    <t>حقوق پایه ماهانه (ریال)</t>
  </si>
  <si>
    <t>مزایا - بن و مسکن (ریال)</t>
  </si>
  <si>
    <t>کارکرد به روز</t>
  </si>
  <si>
    <t>عیدی ناخالص (ریال)</t>
  </si>
  <si>
    <t>عیدی مشمول مالیات (ریال)</t>
  </si>
  <si>
    <t>مالیات عیدی (ریال)</t>
  </si>
  <si>
    <t>عیدی خالص (ریال)</t>
  </si>
  <si>
    <t>سنوات ناخالص (ریال)</t>
  </si>
  <si>
    <t>جمع پرداختی (ریال)</t>
  </si>
  <si>
    <t>فیش عیدی و سنوات - سال ۱۴۰۴</t>
  </si>
  <si>
    <t>کد پرسنلی:</t>
  </si>
  <si>
    <t>انتخاب از لیست</t>
  </si>
  <si>
    <t>نام و نام خانوادگی:</t>
  </si>
  <si>
    <t>حقوق پایه ماهانه:</t>
  </si>
  <si>
    <t>مزایا - بن و مسکن:</t>
  </si>
  <si>
    <t>کارکرد (روز):</t>
  </si>
  <si>
    <t>عیدی ناخالص:</t>
  </si>
  <si>
    <t>عیدی مشمول مالیات:</t>
  </si>
  <si>
    <t>مالیات عیدی:</t>
  </si>
  <si>
    <t>عیدی خالص:</t>
  </si>
  <si>
    <t>سنوات ناخالص:</t>
  </si>
  <si>
    <t>جمع پرداختی:</t>
  </si>
  <si>
    <t>امضا و مهر:</t>
  </si>
  <si>
    <t xml:space="preserve">شروع سریع (Quick Start)🚀 </t>
  </si>
  <si>
    <t xml:space="preserve"> گام ۲: ورود اطلاعات (Sheet: Data_Entry)🟢</t>
  </si>
  <si>
    <t xml:space="preserve">گام ۳: گزارش مدیریتی (Sheet: Dashboard)🟢 </t>
  </si>
  <si>
    <t xml:space="preserve"> گام ۴: صدور فیش حقوقی (Sheet: Payslip)🟢</t>
  </si>
  <si>
    <r>
      <rPr>
        <b/>
        <sz val="11"/>
        <rFont val="Vazir"/>
        <family val="2"/>
      </rPr>
      <t>Parameters:</t>
    </r>
    <r>
      <rPr>
        <sz val="11"/>
        <rFont val="Vazir"/>
        <family val="2"/>
      </rPr>
      <t xml:space="preserve"> تنظیمات پایه (حقوق و مالیات)</t>
    </r>
  </si>
  <si>
    <r>
      <rPr>
        <b/>
        <sz val="11"/>
        <rFont val="Vazir"/>
        <family val="2"/>
      </rPr>
      <t>Data_Entry:</t>
    </r>
    <r>
      <rPr>
        <sz val="11"/>
        <rFont val="Vazir"/>
        <family val="2"/>
      </rPr>
      <t xml:space="preserve"> ورود اطلاعات پرسنل</t>
    </r>
  </si>
  <si>
    <r>
      <rPr>
        <b/>
        <sz val="11"/>
        <rFont val="Vazir"/>
        <family val="2"/>
      </rPr>
      <t>Dashboard:</t>
    </r>
    <r>
      <rPr>
        <sz val="11"/>
        <rFont val="Vazir"/>
        <family val="2"/>
      </rPr>
      <t xml:space="preserve"> مشاهده گزارش مدیریتی (خودکار)</t>
    </r>
  </si>
  <si>
    <r>
      <rPr>
        <b/>
        <sz val="11"/>
        <rFont val="Vazir"/>
        <family val="2"/>
      </rPr>
      <t>Payslip:</t>
    </r>
    <r>
      <rPr>
        <sz val="11"/>
        <rFont val="Vazir"/>
        <family val="2"/>
      </rPr>
      <t xml:space="preserve"> چاپ فیش حقوقی (خودکار)</t>
    </r>
  </si>
  <si>
    <r>
      <rPr>
        <b/>
        <sz val="11"/>
        <rFont val="Vazir"/>
        <family val="2"/>
      </rPr>
      <t>چرا این شیت وجود دارد؟</t>
    </r>
    <r>
      <rPr>
        <sz val="11"/>
        <rFont val="Vazir"/>
        <family val="2"/>
      </rPr>
      <t xml:space="preserve"> برای اینکه فایل شما با تغییر قوانین یا تغییر سال از کار نیفتد.</t>
    </r>
  </si>
  <si>
    <r>
      <rPr>
        <b/>
        <sz val="11"/>
        <rFont val="Vazir"/>
        <family val="2"/>
      </rPr>
      <t>حداقل حقوق ۱۴۰۴:</t>
    </r>
    <r>
      <rPr>
        <sz val="11"/>
        <rFont val="Vazir"/>
        <family val="2"/>
      </rPr>
      <t xml:space="preserve"> عدد رسمی را وارد کنید (اگر خالی بماند، سیستم خودکار محاسبه می‌کند).</t>
    </r>
  </si>
  <si>
    <r>
      <rPr>
        <b/>
        <sz val="11"/>
        <rFont val="Vazir"/>
        <family val="2"/>
      </rPr>
      <t>سقف معافیت مالیاتی:</t>
    </r>
    <r>
      <rPr>
        <sz val="11"/>
        <rFont val="Vazir"/>
        <family val="2"/>
      </rPr>
      <t xml:space="preserve"> معمولاً معادل یک ماه حداقل حقوق است.</t>
    </r>
  </si>
  <si>
    <r>
      <rPr>
        <b/>
        <sz val="11"/>
        <rFont val="Vazir"/>
        <family val="2"/>
      </rPr>
      <t>روزهای سال:</t>
    </r>
    <r>
      <rPr>
        <sz val="11"/>
        <rFont val="Vazir"/>
        <family val="2"/>
      </rPr>
      <t xml:space="preserve"> برای سال‌های کبیسه عدد را به ۳۶۶ تغییر دهید.</t>
    </r>
  </si>
  <si>
    <r>
      <rPr>
        <b/>
        <sz val="11"/>
        <rFont val="Vazir"/>
        <family val="2"/>
      </rPr>
      <t>حقوق پایه:</t>
    </r>
    <r>
      <rPr>
        <sz val="11"/>
        <rFont val="Vazir"/>
        <family val="2"/>
      </rPr>
      <t xml:space="preserve"> فقط پایه حقوق حکم را وارد کنید.</t>
    </r>
  </si>
  <si>
    <r>
      <rPr>
        <b/>
        <sz val="11"/>
        <rFont val="Vazir"/>
        <family val="2"/>
      </rPr>
      <t>مزایا:</t>
    </r>
    <r>
      <rPr>
        <sz val="11"/>
        <rFont val="Vazir"/>
        <family val="2"/>
      </rPr>
      <t xml:space="preserve"> جمع بن، مسکن و حق اولاد را وارد کنید (در محاسبه سنوات تاثیر دارد، اما در عیدی خیر).</t>
    </r>
  </si>
  <si>
    <r>
      <t xml:space="preserve"> </t>
    </r>
    <r>
      <rPr>
        <b/>
        <sz val="13"/>
        <color rgb="FFFF0000"/>
        <rFont val="Vazir"/>
        <family val="2"/>
      </rPr>
      <t>نکات کنکوری برای حسابداران</t>
    </r>
    <r>
      <rPr>
        <b/>
        <sz val="13"/>
        <color rgb="FF203656"/>
        <rFont val="Vazir"/>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</si>
</sst>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ریال&quot;"/>
  </numFmts>
  <fonts count="21" x14ac:knownFonts="1">
    <font>
      <sz val="11"/>
      <color theme="1"/>
      <name val="Calibri"/>
      <family val="2"/>
      <scheme val="minor"/>
    </font>
    <font>
      <b/>
      <sz val="11"/>
      <color rgb="FFFFFFFF"/>
      <name val="Tahoma"/>
    </font>
    <font>
      <sz val="11"/>
      <name val="Tahoma"/>
    </font>
    <font>
      <b/>
      <sz val="11"/>
      <color rgb="FF203656"/>
      <name val="Tahoma"/>
    </font>
    <font>
      <sz val="11"/>
      <color rgb="FF404040"/>
      <name val="Tahoma"/>
    </font>
    <font>
      <b/>
      <sz val="16"/>
      <color rgb="FF203656"/>
      <name val="Tahoma"/>
    </font>
    <font>
      <b/>
      <sz val="14"/>
      <color rgb="FFFE4F70"/>
      <name val="Tahoma"/>
    </font>
    <font>
      <b/>
      <sz val="12"/>
      <color rgb="FF203656"/>
      <name val="Tahoma"/>
    </font>
    <font>
      <sz val="11"/>
      <color rgb="FF606060"/>
      <name val="Tahoma"/>
    </font>
    <font>
      <b/>
      <sz val="11"/>
      <color rgb="FFFE4F70"/>
      <name val="Tahoma"/>
    </font>
    <font>
      <b/>
      <sz val="16"/>
      <color rgb="FF203656"/>
      <name val="Vazir"/>
      <family val="2"/>
    </font>
    <font>
      <sz val="11"/>
      <color theme="1"/>
      <name val="Vazir"/>
      <family val="2"/>
    </font>
    <font>
      <i/>
      <sz val="11"/>
      <name val="Vazir"/>
      <family val="2"/>
    </font>
    <font>
      <sz val="11"/>
      <name val="Vazir"/>
      <family val="2"/>
    </font>
    <font>
      <b/>
      <sz val="13"/>
      <color rgb="FF203656"/>
      <name val="Vazir"/>
      <family val="2"/>
    </font>
    <font>
      <b/>
      <sz val="11"/>
      <name val="Vazir"/>
      <family val="2"/>
    </font>
    <font>
      <b/>
      <sz val="11"/>
      <color rgb="FFFF0000"/>
      <name val="Vazir"/>
      <family val="2"/>
    </font>
    <font>
      <u/>
      <sz val="12"/>
      <color rgb="FFFE4F70"/>
      <name val="Vazir"/>
      <family val="2"/>
    </font>
    <font>
      <sz val="12"/>
      <color theme="1"/>
      <name val="Vazir"/>
      <family val="2"/>
    </font>
    <font>
      <sz val="11"/>
      <color rgb="FF404040"/>
      <name val="Tahoma"/>
      <family val="2"/>
    </font>
    <font>
      <b/>
      <sz val="13"/>
      <color rgb="FFFF0000"/>
      <name val="Vazir"/>
      <family val="2"/>
    </font>
  </fonts>
  <fills count="4">
    <fill>
      <patternFill patternType="none"/>
    </fill>
    <fill>
      <patternFill patternType="gray125"/>
    </fill>
    <fill>
      <patternFill patternType="solid">
        <fgColor rgb="FF203656"/>
      </patternFill>
    </fill>
    <fill>
      <patternFill patternType="solid">
        <fgColor rgb="FFF5F7FA"/>
      </patternFill>
    </fill>
  </fills>
  <borders count="10">
    <border>
      <left/>
      <right/>
      <top/>
      <bottom/>
      <diagonal/>
    </border>
    <border>
      <left style="thin">
        <color rgb="FFD0D7DE"/>
      </left>
      <right style="thin">
        <color rgb="FFD0D7DE"/>
      </right>
      <top style="thin">
        <color rgb="FFD0D7DE"/>
      </top>
      <bottom style="thin">
        <color rgb="FFD0D7DE"/>
      </bottom>
      <diagonal/>
    </border>
    <border>
      <left/>
      <right/>
      <top style="thin">
        <color rgb="FFD0D7DE"/>
      </top>
      <bottom/>
      <diagonal/>
    </border>
    <border>
      <left style="thin">
        <color rgb="FFD0D7DE"/>
      </left>
      <right/>
      <top/>
      <bottom/>
      <diagonal/>
    </border>
    <border>
      <left/>
      <right style="thin">
        <color rgb="FFD0D7DE"/>
      </right>
      <top style="thin">
        <color rgb="FFD0D7DE"/>
      </top>
      <bottom/>
      <diagonal/>
    </border>
    <border>
      <left/>
      <right style="thin">
        <color rgb="FFD0D7DE"/>
      </right>
      <top/>
      <bottom/>
      <diagonal/>
    </border>
    <border>
      <left style="thin">
        <color rgb="FFD0D7DE"/>
      </left>
      <right/>
      <top/>
      <bottom style="thin">
        <color rgb="FFD0D7DE"/>
      </bottom>
      <diagonal/>
    </border>
    <border>
      <left/>
      <right style="thin">
        <color rgb="FFD0D7DE"/>
      </right>
      <top/>
      <bottom style="thin">
        <color rgb="FFD0D7DE"/>
      </bottom>
      <diagonal/>
    </border>
    <border>
      <left/>
      <right style="thin">
        <color rgb="FFD0D7DE"/>
      </right>
      <top style="thin">
        <color rgb="FFD0D7DE"/>
      </top>
      <bottom style="thin">
        <color rgb="FFD0D7DE"/>
      </bottom>
      <diagonal/>
    </border>
    <border>
      <left/>
      <right/>
      <top/>
      <bottom style="thin">
        <color rgb="FFD0D7DE"/>
      </bottom>
      <diagonal/>
    </border>
  </borders>
  <cellStyleXfs count="1">
    <xf numFmtId="0" fontId="0" fillId="0" borderId="0"/>
  </cellStyleXfs>
  <cellXfs count="49">
    <xf numFmtId="0" fontId="0" fillId="0" borderId="0" xfId="0"/>
    <xf numFmtId="0" fontId="1" fillId="2" borderId="1" xfId="0" applyFont="1" applyFill="1" applyBorder="1" applyAlignment="1">
      <alignment horizontal="center" vertical="center"/>
    </xf>
    <xf numFmtId="0" fontId="2" fillId="0" borderId="1" xfId="0" applyFont="1" applyBorder="1" applyAlignment="1">
      <alignment horizontal="right" vertical="center"/>
    </xf>
    <xf numFmtId="164" fontId="2" fillId="0" borderId="1" xfId="0" applyNumberFormat="1" applyFont="1" applyBorder="1" applyAlignment="1">
      <alignment horizontal="left" vertical="center"/>
    </xf>
    <xf numFmtId="0" fontId="2" fillId="0" borderId="1" xfId="0" applyFont="1" applyBorder="1" applyAlignment="1">
      <alignment horizontal="right" vertical="center" wrapText="1"/>
    </xf>
    <xf numFmtId="0" fontId="3" fillId="0" borderId="0" xfId="0" applyFont="1"/>
    <xf numFmtId="1" fontId="2" fillId="0" borderId="1" xfId="0" applyNumberFormat="1" applyFont="1" applyBorder="1" applyAlignment="1">
      <alignment horizontal="left" vertical="center"/>
    </xf>
    <xf numFmtId="9" fontId="2" fillId="0" borderId="1" xfId="0" applyNumberFormat="1" applyFont="1" applyBorder="1" applyAlignment="1">
      <alignment horizontal="left" vertical="center"/>
    </xf>
    <xf numFmtId="0" fontId="1" fillId="2" borderId="1" xfId="0" applyFont="1" applyFill="1" applyBorder="1" applyAlignment="1">
      <alignment horizontal="center" vertical="center" wrapText="1"/>
    </xf>
    <xf numFmtId="0" fontId="3" fillId="0" borderId="0" xfId="0" applyFont="1" applyAlignment="1">
      <alignment horizontal="right"/>
    </xf>
    <xf numFmtId="0" fontId="3" fillId="0" borderId="0" xfId="0" applyFont="1" applyAlignment="1">
      <alignment horizontal="right" vertical="center"/>
    </xf>
    <xf numFmtId="0" fontId="9" fillId="0" borderId="1" xfId="0" applyFont="1" applyBorder="1" applyAlignment="1">
      <alignment horizontal="left" vertical="center"/>
    </xf>
    <xf numFmtId="164" fontId="9" fillId="0" borderId="1" xfId="0" applyNumberFormat="1" applyFont="1" applyBorder="1" applyAlignment="1">
      <alignment horizontal="left" vertical="center"/>
    </xf>
    <xf numFmtId="1" fontId="9" fillId="0" borderId="1" xfId="0" applyNumberFormat="1" applyFont="1" applyBorder="1" applyAlignment="1">
      <alignment horizontal="left" vertical="center"/>
    </xf>
    <xf numFmtId="0" fontId="3" fillId="0" borderId="0" xfId="0" applyFont="1" applyAlignment="1">
      <alignment horizontal="right" vertical="top"/>
    </xf>
    <xf numFmtId="0" fontId="0" fillId="0" borderId="1" xfId="0" applyBorder="1" applyAlignment="1" applyProtection="1">
      <alignment horizontal="right"/>
      <protection locked="0"/>
    </xf>
    <xf numFmtId="0" fontId="0" fillId="0" borderId="0" xfId="0"/>
    <xf numFmtId="0" fontId="5" fillId="0" borderId="0" xfId="0" applyFont="1" applyAlignment="1">
      <alignment horizontal="right" vertical="center"/>
    </xf>
    <xf numFmtId="0" fontId="7" fillId="0" borderId="0" xfId="0" applyFont="1" applyAlignment="1">
      <alignment horizontal="right"/>
    </xf>
    <xf numFmtId="164" fontId="6" fillId="3" borderId="1" xfId="0" applyNumberFormat="1" applyFont="1" applyFill="1" applyBorder="1" applyAlignment="1">
      <alignment horizontal="center" vertical="center"/>
    </xf>
    <xf numFmtId="0" fontId="0" fillId="0" borderId="4" xfId="0" applyBorder="1"/>
    <xf numFmtId="0" fontId="0" fillId="0" borderId="3" xfId="0" applyBorder="1"/>
    <xf numFmtId="0" fontId="0" fillId="0" borderId="5" xfId="0" applyBorder="1"/>
    <xf numFmtId="0" fontId="0" fillId="0" borderId="6" xfId="0" applyBorder="1"/>
    <xf numFmtId="0" fontId="0" fillId="0" borderId="7" xfId="0" applyBorder="1"/>
    <xf numFmtId="0" fontId="6"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8" xfId="0" applyBorder="1"/>
    <xf numFmtId="0" fontId="0" fillId="0" borderId="0" xfId="0" applyAlignment="1">
      <alignment horizontal="right"/>
    </xf>
    <xf numFmtId="0" fontId="8" fillId="0" borderId="0" xfId="0" applyFont="1" applyAlignment="1">
      <alignment horizontal="right"/>
    </xf>
    <xf numFmtId="0" fontId="0" fillId="0" borderId="1" xfId="0" applyBorder="1" applyAlignment="1">
      <alignment horizontal="right" vertical="top"/>
    </xf>
    <xf numFmtId="0" fontId="0" fillId="0" borderId="2" xfId="0" applyBorder="1"/>
    <xf numFmtId="0" fontId="0" fillId="0" borderId="9" xfId="0" applyBorder="1"/>
    <xf numFmtId="0" fontId="12" fillId="0" borderId="0" xfId="0" applyFont="1" applyAlignment="1">
      <alignment horizontal="right"/>
    </xf>
    <xf numFmtId="0" fontId="11" fillId="0" borderId="0" xfId="0" applyFont="1"/>
    <xf numFmtId="0" fontId="11" fillId="0" borderId="0" xfId="0" applyFont="1"/>
    <xf numFmtId="0" fontId="13" fillId="0" borderId="0" xfId="0" applyFont="1" applyAlignment="1">
      <alignment horizontal="right" wrapText="1"/>
    </xf>
    <xf numFmtId="0" fontId="14" fillId="0" borderId="0" xfId="0" applyFont="1" applyAlignment="1">
      <alignment horizontal="right"/>
    </xf>
    <xf numFmtId="0" fontId="11" fillId="0" borderId="0" xfId="0" applyFont="1" applyAlignment="1">
      <alignment horizontal="right"/>
    </xf>
    <xf numFmtId="0" fontId="14" fillId="0" borderId="0" xfId="0" applyFont="1" applyAlignment="1">
      <alignment horizontal="right" readingOrder="1"/>
    </xf>
    <xf numFmtId="0" fontId="11" fillId="0" borderId="0" xfId="0" applyFont="1" applyAlignment="1">
      <alignment horizontal="right" readingOrder="1"/>
    </xf>
    <xf numFmtId="0" fontId="16" fillId="0" borderId="0" xfId="0" applyFont="1" applyAlignment="1">
      <alignment horizontal="right" wrapText="1"/>
    </xf>
    <xf numFmtId="0" fontId="17" fillId="0" borderId="0" xfId="0" applyFont="1" applyAlignment="1">
      <alignment horizontal="right"/>
    </xf>
    <xf numFmtId="0" fontId="18" fillId="0" borderId="0" xfId="0" applyFont="1"/>
    <xf numFmtId="0" fontId="4" fillId="0" borderId="0" xfId="0" applyFont="1" applyAlignment="1">
      <alignment horizontal="right" readingOrder="2"/>
    </xf>
    <xf numFmtId="0" fontId="19" fillId="0" borderId="0" xfId="0" applyFont="1" applyAlignment="1">
      <alignment horizontal="right" readingOrder="2"/>
    </xf>
    <xf numFmtId="0" fontId="10" fillId="0" borderId="0" xfId="0" applyFont="1" applyAlignment="1">
      <alignment horizontal="right"/>
    </xf>
    <xf numFmtId="0" fontId="13" fillId="0" borderId="0" xfId="0" applyFont="1" applyAlignment="1">
      <alignment horizontal="right" readingOrder="2"/>
    </xf>
    <xf numFmtId="0" fontId="11" fillId="0" borderId="0" xfId="0" applyFont="1" applyAlignment="1">
      <alignment readingOrder="2"/>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Top 10 </a:t>
            </a:r>
            <a:r>
              <a:rPr lang="fa-IR"/>
              <a:t>پرداختی</a:t>
            </a:r>
          </a:p>
        </c:rich>
      </c:tx>
      <c:overlay val="1"/>
    </c:title>
    <c:autoTitleDeleted val="0"/>
    <c:plotArea>
      <c:layout/>
      <c:barChart>
        <c:barDir val="col"/>
        <c:grouping val="clustered"/>
        <c:varyColors val="1"/>
        <c:ser>
          <c:idx val="0"/>
          <c:order val="0"/>
          <c:tx>
            <c:strRef>
              <c:f>Dashboard!$B$10</c:f>
              <c:strCache>
                <c:ptCount val="1"/>
                <c:pt idx="0">
                  <c:v>جمع پرداختی</c:v>
                </c:pt>
              </c:strCache>
            </c:strRef>
          </c:tx>
          <c:spPr>
            <a:ln>
              <a:prstDash val="solid"/>
            </a:ln>
          </c:spPr>
          <c:invertIfNegative val="1"/>
          <c:dLbls>
            <c:spPr>
              <a:noFill/>
              <a:ln>
                <a:noFill/>
              </a:ln>
              <a:effectLst/>
            </c:spPr>
            <c:showLegendKey val="1"/>
            <c:showVal val="0"/>
            <c:showCatName val="1"/>
            <c:showSerName val="1"/>
            <c:showPercent val="1"/>
            <c:showBubbleSize val="1"/>
            <c:showLeaderLines val="0"/>
            <c:extLst>
              <c:ext xmlns:c15="http://schemas.microsoft.com/office/drawing/2012/chart" uri="{CE6537A1-D6FC-4f65-9D91-7224C49458BB}">
                <c15:showLeaderLines val="0"/>
              </c:ext>
            </c:extLst>
          </c:dLbls>
          <c:cat>
            <c:multiLvlStrRef>
              <c:f>Dashboard!$A$11:$A$21</c:f>
            </c:multiLvlStrRef>
          </c:cat>
          <c:val>
            <c:numRef>
              <c:f>Dashboard!$B$11:$B$21</c:f>
              <c:numCache>
                <c:formatCode>#,##0" ریال"</c:formatCode>
                <c:ptCount val="11"/>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DA9-40F6-BD92-8447FE1F7349}"/>
            </c:ext>
          </c:extLst>
        </c:ser>
        <c:dLbls>
          <c:showLegendKey val="1"/>
          <c:showVal val="0"/>
          <c:showCatName val="1"/>
          <c:showSerName val="1"/>
          <c:showPercent val="1"/>
          <c:showBubbleSize val="1"/>
        </c:dLbls>
        <c:gapWidth val="150"/>
        <c:axId val="10"/>
        <c:axId val="100"/>
      </c:barChart>
      <c:catAx>
        <c:axId val="10"/>
        <c:scaling>
          <c:orientation val="minMax"/>
        </c:scaling>
        <c:delete val="1"/>
        <c:axPos val="b"/>
        <c:title>
          <c:tx>
            <c:rich>
              <a:bodyPr/>
              <a:lstStyle/>
              <a:p>
                <a:pPr>
                  <a:defRPr/>
                </a:pPr>
                <a:r>
                  <a:rPr lang="fa-IR"/>
                  <a:t>کارکنان</a:t>
                </a:r>
              </a:p>
            </c:rich>
          </c:tx>
          <c:overlay val="1"/>
        </c:title>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fa-IR"/>
                  <a:t>ریال</a:t>
                </a:r>
              </a:p>
            </c:rich>
          </c:tx>
          <c:overlay val="1"/>
        </c:title>
        <c:numFmt formatCode="#,##0&quot; ریال&quot;"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1171575</xdr:colOff>
      <xdr:row>0</xdr:row>
      <xdr:rowOff>38100</xdr:rowOff>
    </xdr:from>
    <xdr:ext cx="1619250" cy="1619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988572225" y="38100"/>
          <a:ext cx="1619250" cy="16192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9</xdr:row>
      <xdr:rowOff>0</xdr:rowOff>
    </xdr:from>
    <xdr:ext cx="72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jooiakar.com/blog/news/labor-law/eydi-sanavat-1404/" TargetMode="External"/><Relationship Id="rId1" Type="http://schemas.openxmlformats.org/officeDocument/2006/relationships/hyperlink" Target="https://jooiakar.com/blo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F62"/>
  <sheetViews>
    <sheetView showGridLines="0" rightToLeft="1" tabSelected="1" topLeftCell="A37" workbookViewId="0">
      <selection activeCell="A56" sqref="A56:F56"/>
    </sheetView>
  </sheetViews>
  <sheetFormatPr defaultRowHeight="15" x14ac:dyDescent="0.25"/>
  <cols>
    <col min="1" max="6" width="22" customWidth="1"/>
  </cols>
  <sheetData>
    <row r="9" spans="1:6" ht="26.25" x14ac:dyDescent="0.65">
      <c r="A9" s="46" t="s">
        <v>0</v>
      </c>
      <c r="B9" s="38"/>
      <c r="C9" s="38"/>
      <c r="D9" s="38"/>
      <c r="E9" s="38"/>
      <c r="F9" s="38"/>
    </row>
    <row r="10" spans="1:6" ht="18" x14ac:dyDescent="0.45">
      <c r="A10" s="33" t="s">
        <v>1</v>
      </c>
      <c r="B10" s="38"/>
      <c r="C10" s="38"/>
      <c r="D10" s="38"/>
      <c r="E10" s="38"/>
      <c r="F10" s="38"/>
    </row>
    <row r="11" spans="1:6" ht="18" x14ac:dyDescent="0.45">
      <c r="A11" s="35"/>
      <c r="B11" s="35"/>
      <c r="C11" s="35"/>
      <c r="D11" s="35"/>
      <c r="E11" s="35"/>
      <c r="F11" s="35"/>
    </row>
    <row r="12" spans="1:6" x14ac:dyDescent="0.25">
      <c r="A12" s="36" t="s">
        <v>2</v>
      </c>
      <c r="B12" s="34"/>
      <c r="C12" s="34"/>
      <c r="D12" s="34"/>
      <c r="E12" s="34"/>
      <c r="F12" s="34"/>
    </row>
    <row r="13" spans="1:6" x14ac:dyDescent="0.25">
      <c r="A13" s="34"/>
      <c r="B13" s="34"/>
      <c r="C13" s="34"/>
      <c r="D13" s="34"/>
      <c r="E13" s="34"/>
      <c r="F13" s="34"/>
    </row>
    <row r="14" spans="1:6" x14ac:dyDescent="0.25">
      <c r="A14" s="34"/>
      <c r="B14" s="34"/>
      <c r="C14" s="34"/>
      <c r="D14" s="34"/>
      <c r="E14" s="34"/>
      <c r="F14" s="34"/>
    </row>
    <row r="15" spans="1:6" ht="18" x14ac:dyDescent="0.45">
      <c r="A15" s="35"/>
      <c r="B15" s="35"/>
      <c r="C15" s="35"/>
      <c r="D15" s="35"/>
      <c r="E15" s="35"/>
      <c r="F15" s="35"/>
    </row>
    <row r="16" spans="1:6" ht="20.25" x14ac:dyDescent="0.5">
      <c r="A16" s="37" t="s">
        <v>70</v>
      </c>
      <c r="B16" s="38"/>
      <c r="C16" s="38"/>
      <c r="D16" s="38"/>
      <c r="E16" s="38"/>
      <c r="F16" s="38"/>
    </row>
    <row r="17" spans="1:6" ht="18" x14ac:dyDescent="0.45">
      <c r="A17" s="35"/>
      <c r="B17" s="35"/>
      <c r="C17" s="35"/>
      <c r="D17" s="35"/>
      <c r="E17" s="35"/>
      <c r="F17" s="35"/>
    </row>
    <row r="18" spans="1:6" ht="18" x14ac:dyDescent="0.45">
      <c r="A18" s="47" t="s">
        <v>74</v>
      </c>
      <c r="B18" s="48"/>
      <c r="C18" s="48"/>
      <c r="D18" s="48"/>
      <c r="E18" s="48"/>
      <c r="F18" s="48"/>
    </row>
    <row r="19" spans="1:6" ht="18" x14ac:dyDescent="0.45">
      <c r="A19" s="47" t="s">
        <v>75</v>
      </c>
      <c r="B19" s="48"/>
      <c r="C19" s="48"/>
      <c r="D19" s="48"/>
      <c r="E19" s="48"/>
      <c r="F19" s="48"/>
    </row>
    <row r="20" spans="1:6" ht="18" x14ac:dyDescent="0.45">
      <c r="A20" s="47" t="s">
        <v>76</v>
      </c>
      <c r="B20" s="48"/>
      <c r="C20" s="48"/>
      <c r="D20" s="48"/>
      <c r="E20" s="48"/>
      <c r="F20" s="48"/>
    </row>
    <row r="21" spans="1:6" ht="18" x14ac:dyDescent="0.45">
      <c r="A21" s="47" t="s">
        <v>77</v>
      </c>
      <c r="B21" s="48"/>
      <c r="C21" s="48"/>
      <c r="D21" s="48"/>
      <c r="E21" s="48"/>
      <c r="F21" s="48"/>
    </row>
    <row r="22" spans="1:6" ht="18" x14ac:dyDescent="0.45">
      <c r="A22" s="35"/>
      <c r="B22" s="35"/>
      <c r="C22" s="35"/>
      <c r="D22" s="35"/>
      <c r="E22" s="35"/>
      <c r="F22" s="35"/>
    </row>
    <row r="23" spans="1:6" ht="20.25" x14ac:dyDescent="0.5">
      <c r="A23" s="37" t="s">
        <v>3</v>
      </c>
      <c r="B23" s="38"/>
      <c r="C23" s="38"/>
      <c r="D23" s="38"/>
      <c r="E23" s="38"/>
      <c r="F23" s="38"/>
    </row>
    <row r="24" spans="1:6" ht="18" x14ac:dyDescent="0.45">
      <c r="A24" s="35"/>
      <c r="B24" s="35"/>
      <c r="C24" s="35"/>
      <c r="D24" s="35"/>
      <c r="E24" s="35"/>
      <c r="F24" s="35"/>
    </row>
    <row r="25" spans="1:6" ht="18" x14ac:dyDescent="0.45">
      <c r="A25" s="41" t="s">
        <v>4</v>
      </c>
      <c r="B25" s="34"/>
      <c r="C25" s="34"/>
      <c r="D25" s="34"/>
      <c r="E25" s="34"/>
      <c r="F25" s="34"/>
    </row>
    <row r="26" spans="1:6" ht="18" x14ac:dyDescent="0.45">
      <c r="A26" s="36" t="s">
        <v>78</v>
      </c>
      <c r="B26" s="34"/>
      <c r="C26" s="34"/>
      <c r="D26" s="34"/>
      <c r="E26" s="34"/>
      <c r="F26" s="34"/>
    </row>
    <row r="27" spans="1:6" ht="18" x14ac:dyDescent="0.45">
      <c r="A27" s="36" t="s">
        <v>79</v>
      </c>
      <c r="B27" s="34"/>
      <c r="C27" s="34"/>
      <c r="D27" s="34"/>
      <c r="E27" s="34"/>
      <c r="F27" s="34"/>
    </row>
    <row r="28" spans="1:6" ht="18" x14ac:dyDescent="0.45">
      <c r="A28" s="36" t="s">
        <v>80</v>
      </c>
      <c r="B28" s="34"/>
      <c r="C28" s="34"/>
      <c r="D28" s="34"/>
      <c r="E28" s="34"/>
      <c r="F28" s="34"/>
    </row>
    <row r="29" spans="1:6" ht="18" x14ac:dyDescent="0.45">
      <c r="A29" s="36" t="s">
        <v>81</v>
      </c>
      <c r="B29" s="34"/>
      <c r="C29" s="34"/>
      <c r="D29" s="34"/>
      <c r="E29" s="34"/>
      <c r="F29" s="34"/>
    </row>
    <row r="30" spans="1:6" ht="18" x14ac:dyDescent="0.45">
      <c r="A30" s="35"/>
      <c r="B30" s="35"/>
      <c r="C30" s="35"/>
      <c r="D30" s="35"/>
      <c r="E30" s="35"/>
      <c r="F30" s="35"/>
    </row>
    <row r="31" spans="1:6" ht="20.25" x14ac:dyDescent="0.5">
      <c r="A31" s="37" t="s">
        <v>71</v>
      </c>
      <c r="B31" s="38"/>
      <c r="C31" s="38"/>
      <c r="D31" s="38"/>
      <c r="E31" s="38"/>
      <c r="F31" s="38"/>
    </row>
    <row r="32" spans="1:6" ht="18" x14ac:dyDescent="0.45">
      <c r="A32" s="35"/>
      <c r="B32" s="35"/>
      <c r="C32" s="35"/>
      <c r="D32" s="35"/>
      <c r="E32" s="35"/>
      <c r="F32" s="35"/>
    </row>
    <row r="33" spans="1:6" ht="18" x14ac:dyDescent="0.45">
      <c r="A33" s="36" t="s">
        <v>5</v>
      </c>
      <c r="B33" s="34"/>
      <c r="C33" s="34"/>
      <c r="D33" s="34"/>
      <c r="E33" s="34"/>
      <c r="F33" s="34"/>
    </row>
    <row r="34" spans="1:6" ht="18" x14ac:dyDescent="0.45">
      <c r="A34" s="36" t="s">
        <v>6</v>
      </c>
      <c r="B34" s="34"/>
      <c r="C34" s="34"/>
      <c r="D34" s="34"/>
      <c r="E34" s="34"/>
      <c r="F34" s="34"/>
    </row>
    <row r="35" spans="1:6" ht="18" x14ac:dyDescent="0.45">
      <c r="A35" s="36" t="s">
        <v>82</v>
      </c>
      <c r="B35" s="34"/>
      <c r="C35" s="34"/>
      <c r="D35" s="34"/>
      <c r="E35" s="34"/>
      <c r="F35" s="34"/>
    </row>
    <row r="36" spans="1:6" ht="18" x14ac:dyDescent="0.45">
      <c r="A36" s="36" t="s">
        <v>83</v>
      </c>
      <c r="B36" s="34"/>
      <c r="C36" s="34"/>
      <c r="D36" s="34"/>
      <c r="E36" s="34"/>
      <c r="F36" s="34"/>
    </row>
    <row r="37" spans="1:6" ht="18" x14ac:dyDescent="0.45">
      <c r="A37" s="35"/>
      <c r="B37" s="35"/>
      <c r="C37" s="35"/>
      <c r="D37" s="35"/>
      <c r="E37" s="35"/>
      <c r="F37" s="35"/>
    </row>
    <row r="38" spans="1:6" ht="20.25" x14ac:dyDescent="0.5">
      <c r="A38" s="37" t="s">
        <v>72</v>
      </c>
      <c r="B38" s="38"/>
      <c r="C38" s="38"/>
      <c r="D38" s="38"/>
      <c r="E38" s="38"/>
      <c r="F38" s="38"/>
    </row>
    <row r="39" spans="1:6" ht="18" x14ac:dyDescent="0.45">
      <c r="A39" s="35"/>
      <c r="B39" s="35"/>
      <c r="C39" s="35"/>
      <c r="D39" s="35"/>
      <c r="E39" s="35"/>
      <c r="F39" s="35"/>
    </row>
    <row r="40" spans="1:6" ht="18" x14ac:dyDescent="0.45">
      <c r="A40" s="36" t="s">
        <v>7</v>
      </c>
      <c r="B40" s="34"/>
      <c r="C40" s="34"/>
      <c r="D40" s="34"/>
      <c r="E40" s="34"/>
      <c r="F40" s="34"/>
    </row>
    <row r="41" spans="1:6" ht="18" x14ac:dyDescent="0.45">
      <c r="A41" s="36" t="s">
        <v>8</v>
      </c>
      <c r="B41" s="34"/>
      <c r="C41" s="34"/>
      <c r="D41" s="34"/>
      <c r="E41" s="34"/>
      <c r="F41" s="34"/>
    </row>
    <row r="42" spans="1:6" ht="18" x14ac:dyDescent="0.45">
      <c r="A42" s="36" t="s">
        <v>9</v>
      </c>
      <c r="B42" s="34"/>
      <c r="C42" s="34"/>
      <c r="D42" s="34"/>
      <c r="E42" s="34"/>
      <c r="F42" s="34"/>
    </row>
    <row r="43" spans="1:6" ht="18" x14ac:dyDescent="0.45">
      <c r="A43" s="36" t="s">
        <v>10</v>
      </c>
      <c r="B43" s="34"/>
      <c r="C43" s="34"/>
      <c r="D43" s="34"/>
      <c r="E43" s="34"/>
      <c r="F43" s="34"/>
    </row>
    <row r="44" spans="1:6" ht="18" x14ac:dyDescent="0.45">
      <c r="A44" s="35"/>
      <c r="B44" s="35"/>
      <c r="C44" s="35"/>
      <c r="D44" s="35"/>
      <c r="E44" s="35"/>
      <c r="F44" s="35"/>
    </row>
    <row r="45" spans="1:6" ht="20.25" x14ac:dyDescent="0.5">
      <c r="A45" s="39" t="s">
        <v>73</v>
      </c>
      <c r="B45" s="40"/>
      <c r="C45" s="40"/>
      <c r="D45" s="40"/>
      <c r="E45" s="40"/>
      <c r="F45" s="40"/>
    </row>
    <row r="46" spans="1:6" ht="18" x14ac:dyDescent="0.45">
      <c r="A46" s="35"/>
      <c r="B46" s="35"/>
      <c r="C46" s="35"/>
      <c r="D46" s="35"/>
      <c r="E46" s="35"/>
      <c r="F46" s="35"/>
    </row>
    <row r="47" spans="1:6" ht="18" x14ac:dyDescent="0.45">
      <c r="A47" s="36" t="s">
        <v>11</v>
      </c>
      <c r="B47" s="34"/>
      <c r="C47" s="34"/>
      <c r="D47" s="34"/>
      <c r="E47" s="34"/>
      <c r="F47" s="34"/>
    </row>
    <row r="48" spans="1:6" ht="18" x14ac:dyDescent="0.45">
      <c r="A48" s="36" t="s">
        <v>12</v>
      </c>
      <c r="B48" s="34"/>
      <c r="C48" s="34"/>
      <c r="D48" s="34"/>
      <c r="E48" s="34"/>
      <c r="F48" s="34"/>
    </row>
    <row r="49" spans="1:6" ht="18" x14ac:dyDescent="0.45">
      <c r="A49" s="36" t="s">
        <v>13</v>
      </c>
      <c r="B49" s="34"/>
      <c r="C49" s="34"/>
      <c r="D49" s="34"/>
      <c r="E49" s="34"/>
      <c r="F49" s="34"/>
    </row>
    <row r="50" spans="1:6" ht="18" x14ac:dyDescent="0.45">
      <c r="A50" s="36" t="s">
        <v>14</v>
      </c>
      <c r="B50" s="34"/>
      <c r="C50" s="34"/>
      <c r="D50" s="34"/>
      <c r="E50" s="34"/>
      <c r="F50" s="34"/>
    </row>
    <row r="51" spans="1:6" ht="18" x14ac:dyDescent="0.45">
      <c r="A51" s="35"/>
      <c r="B51" s="35"/>
      <c r="C51" s="35"/>
      <c r="D51" s="35"/>
      <c r="E51" s="35"/>
      <c r="F51" s="35"/>
    </row>
    <row r="52" spans="1:6" ht="20.25" x14ac:dyDescent="0.5">
      <c r="A52" s="39" t="s">
        <v>84</v>
      </c>
      <c r="B52" s="40"/>
      <c r="C52" s="40"/>
      <c r="D52" s="40"/>
      <c r="E52" s="40"/>
      <c r="F52" s="40"/>
    </row>
    <row r="53" spans="1:6" ht="18" x14ac:dyDescent="0.45">
      <c r="A53" s="35"/>
      <c r="B53" s="35"/>
      <c r="C53" s="35"/>
      <c r="D53" s="35"/>
      <c r="E53" s="35"/>
      <c r="F53" s="35"/>
    </row>
    <row r="54" spans="1:6" ht="18" x14ac:dyDescent="0.45">
      <c r="A54" s="36" t="s">
        <v>15</v>
      </c>
      <c r="B54" s="34"/>
      <c r="C54" s="34"/>
      <c r="D54" s="34"/>
      <c r="E54" s="34"/>
      <c r="F54" s="34"/>
    </row>
    <row r="55" spans="1:6" ht="18" x14ac:dyDescent="0.45">
      <c r="A55" s="36" t="s">
        <v>16</v>
      </c>
      <c r="B55" s="34"/>
      <c r="C55" s="34"/>
      <c r="D55" s="34"/>
      <c r="E55" s="34"/>
      <c r="F55" s="34"/>
    </row>
    <row r="56" spans="1:6" ht="18" x14ac:dyDescent="0.45">
      <c r="A56" s="36" t="s">
        <v>17</v>
      </c>
      <c r="B56" s="34"/>
      <c r="C56" s="34"/>
      <c r="D56" s="34"/>
      <c r="E56" s="34"/>
      <c r="F56" s="34"/>
    </row>
    <row r="57" spans="1:6" ht="18" x14ac:dyDescent="0.45">
      <c r="A57" s="35"/>
      <c r="B57" s="35"/>
      <c r="C57" s="35"/>
      <c r="D57" s="35"/>
      <c r="E57" s="35"/>
      <c r="F57" s="35"/>
    </row>
    <row r="58" spans="1:6" ht="18" x14ac:dyDescent="0.45">
      <c r="A58" s="35"/>
      <c r="B58" s="35"/>
      <c r="C58" s="35"/>
      <c r="D58" s="35"/>
      <c r="E58" s="35"/>
      <c r="F58" s="35"/>
    </row>
    <row r="59" spans="1:6" ht="20.25" x14ac:dyDescent="0.5">
      <c r="A59" s="37" t="s">
        <v>18</v>
      </c>
      <c r="B59" s="38"/>
      <c r="C59" s="38"/>
      <c r="D59" s="38"/>
      <c r="E59" s="38"/>
      <c r="F59" s="38"/>
    </row>
    <row r="60" spans="1:6" ht="18" x14ac:dyDescent="0.45">
      <c r="A60" s="35"/>
      <c r="B60" s="35"/>
      <c r="C60" s="35"/>
      <c r="D60" s="35"/>
      <c r="E60" s="35"/>
      <c r="F60" s="35"/>
    </row>
    <row r="61" spans="1:6" ht="19.5" x14ac:dyDescent="0.5">
      <c r="A61" s="42" t="s">
        <v>19</v>
      </c>
      <c r="B61" s="43"/>
      <c r="C61" s="43"/>
      <c r="D61" s="43"/>
      <c r="E61" s="43"/>
      <c r="F61" s="43"/>
    </row>
    <row r="62" spans="1:6" ht="19.5" x14ac:dyDescent="0.5">
      <c r="A62" s="42" t="s">
        <v>20</v>
      </c>
      <c r="B62" s="43"/>
      <c r="C62" s="43"/>
      <c r="D62" s="43"/>
      <c r="E62" s="43"/>
      <c r="F62" s="43"/>
    </row>
  </sheetData>
  <mergeCells count="36">
    <mergeCell ref="A61:F61"/>
    <mergeCell ref="A25:F25"/>
    <mergeCell ref="A10:F10"/>
    <mergeCell ref="A28:F28"/>
    <mergeCell ref="A19:F19"/>
    <mergeCell ref="A9:F9"/>
    <mergeCell ref="A31:F31"/>
    <mergeCell ref="A12:F14"/>
    <mergeCell ref="A23:F23"/>
    <mergeCell ref="A35:F35"/>
    <mergeCell ref="A62:F62"/>
    <mergeCell ref="A20:F20"/>
    <mergeCell ref="A29:F29"/>
    <mergeCell ref="A43:F43"/>
    <mergeCell ref="A38:F38"/>
    <mergeCell ref="A52:F52"/>
    <mergeCell ref="A34:F34"/>
    <mergeCell ref="A40:F40"/>
    <mergeCell ref="A48:F48"/>
    <mergeCell ref="A59:F59"/>
    <mergeCell ref="A49:F49"/>
    <mergeCell ref="A36:F36"/>
    <mergeCell ref="A45:F45"/>
    <mergeCell ref="A56:F56"/>
    <mergeCell ref="A26:F26"/>
    <mergeCell ref="A21:F21"/>
    <mergeCell ref="A55:F55"/>
    <mergeCell ref="A33:F33"/>
    <mergeCell ref="A47:F47"/>
    <mergeCell ref="A42:F42"/>
    <mergeCell ref="A41:F41"/>
    <mergeCell ref="A16:F16"/>
    <mergeCell ref="A54:F54"/>
    <mergeCell ref="A27:F27"/>
    <mergeCell ref="A18:F18"/>
    <mergeCell ref="A50:F50"/>
  </mergeCells>
  <hyperlinks>
    <hyperlink ref="A61" r:id="rId1" xr:uid="{00000000-0004-0000-0000-000000000000}"/>
    <hyperlink ref="A62" r:id="rId2" xr:uid="{00000000-0004-0000-0000-000001000000}"/>
  </hyperlinks>
  <pageMargins left="0.75" right="0.75" top="1" bottom="1" header="0.5" footer="0.5"/>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showGridLines="0" rightToLeft="1" workbookViewId="0">
      <selection sqref="A1:H1"/>
    </sheetView>
  </sheetViews>
  <sheetFormatPr defaultRowHeight="15" x14ac:dyDescent="0.25"/>
  <cols>
    <col min="1" max="1" width="30" customWidth="1"/>
    <col min="2" max="2" width="22" customWidth="1"/>
    <col min="3" max="8" width="14" customWidth="1"/>
  </cols>
  <sheetData>
    <row r="1" spans="1:8" ht="27.95" customHeight="1" x14ac:dyDescent="0.25">
      <c r="A1" s="17" t="s">
        <v>21</v>
      </c>
      <c r="B1" s="16"/>
      <c r="C1" s="16"/>
      <c r="D1" s="16"/>
      <c r="E1" s="16"/>
      <c r="F1" s="16"/>
      <c r="G1" s="16"/>
      <c r="H1" s="16"/>
    </row>
    <row r="3" spans="1:8" x14ac:dyDescent="0.25">
      <c r="A3" s="26" t="s">
        <v>22</v>
      </c>
      <c r="B3" s="27"/>
      <c r="C3" s="26" t="s">
        <v>23</v>
      </c>
      <c r="D3" s="27"/>
      <c r="E3" s="26" t="s">
        <v>24</v>
      </c>
      <c r="F3" s="27"/>
      <c r="G3" s="26" t="s">
        <v>25</v>
      </c>
      <c r="H3" s="27"/>
    </row>
    <row r="4" spans="1:8" x14ac:dyDescent="0.25">
      <c r="A4" s="25">
        <f>COUNTA(Data_Entry!A2:A500)</f>
        <v>0</v>
      </c>
      <c r="B4" s="20"/>
      <c r="C4" s="19">
        <f>SUM(Data_Entry!I2:I500)</f>
        <v>0</v>
      </c>
      <c r="D4" s="20"/>
      <c r="E4" s="19">
        <f>SUM(Data_Entry!J2:J500)</f>
        <v>0</v>
      </c>
      <c r="F4" s="20"/>
      <c r="G4" s="19">
        <f>SUM(Data_Entry!H2:H500)</f>
        <v>0</v>
      </c>
      <c r="H4" s="20"/>
    </row>
    <row r="5" spans="1:8" x14ac:dyDescent="0.25">
      <c r="A5" s="21"/>
      <c r="B5" s="22"/>
      <c r="C5" s="21"/>
      <c r="D5" s="22"/>
      <c r="E5" s="21"/>
      <c r="F5" s="22"/>
      <c r="G5" s="21"/>
      <c r="H5" s="22"/>
    </row>
    <row r="6" spans="1:8" x14ac:dyDescent="0.25">
      <c r="A6" s="23"/>
      <c r="B6" s="24"/>
      <c r="C6" s="23"/>
      <c r="D6" s="24"/>
      <c r="E6" s="23"/>
      <c r="F6" s="24"/>
      <c r="G6" s="23"/>
      <c r="H6" s="24"/>
    </row>
    <row r="8" spans="1:8" ht="15.75" x14ac:dyDescent="0.25">
      <c r="A8" s="18" t="s">
        <v>26</v>
      </c>
      <c r="B8" s="16"/>
      <c r="C8" s="16"/>
      <c r="D8" s="16"/>
      <c r="E8" s="16"/>
      <c r="F8" s="16"/>
      <c r="G8" s="16"/>
      <c r="H8" s="16"/>
    </row>
    <row r="10" spans="1:8" x14ac:dyDescent="0.25">
      <c r="A10" s="1" t="s">
        <v>27</v>
      </c>
      <c r="B10" s="1" t="s">
        <v>28</v>
      </c>
    </row>
    <row r="11" spans="1:8" x14ac:dyDescent="0.25">
      <c r="A11" s="2" t="str">
        <f>IF($B11="","",INDEX(Data_Entry!$B$2:$B$500, MATCH($B11, Data_Entry!$K$2:$K$500, 0)))</f>
        <v/>
      </c>
      <c r="B11" s="3" t="str">
        <f>IFERROR(LARGE(Data_Entry!$K$2:$K$500,1),"")</f>
        <v/>
      </c>
    </row>
    <row r="12" spans="1:8" x14ac:dyDescent="0.25">
      <c r="A12" s="2" t="str">
        <f>IF($B12="","",INDEX(Data_Entry!$B$2:$B$500, MATCH($B12, Data_Entry!$K$2:$K$500, 0)))</f>
        <v/>
      </c>
      <c r="B12" s="3" t="str">
        <f>IFERROR(LARGE(Data_Entry!$K$2:$K$500,2),"")</f>
        <v/>
      </c>
    </row>
    <row r="13" spans="1:8" x14ac:dyDescent="0.25">
      <c r="A13" s="2" t="str">
        <f>IF($B13="","",INDEX(Data_Entry!$B$2:$B$500, MATCH($B13, Data_Entry!$K$2:$K$500, 0)))</f>
        <v/>
      </c>
      <c r="B13" s="3" t="str">
        <f>IFERROR(LARGE(Data_Entry!$K$2:$K$500,3),"")</f>
        <v/>
      </c>
    </row>
    <row r="14" spans="1:8" x14ac:dyDescent="0.25">
      <c r="A14" s="2" t="str">
        <f>IF($B14="","",INDEX(Data_Entry!$B$2:$B$500, MATCH($B14, Data_Entry!$K$2:$K$500, 0)))</f>
        <v/>
      </c>
      <c r="B14" s="3" t="str">
        <f>IFERROR(LARGE(Data_Entry!$K$2:$K$500,4),"")</f>
        <v/>
      </c>
    </row>
    <row r="15" spans="1:8" x14ac:dyDescent="0.25">
      <c r="A15" s="2" t="str">
        <f>IF($B15="","",INDEX(Data_Entry!$B$2:$B$500, MATCH($B15, Data_Entry!$K$2:$K$500, 0)))</f>
        <v/>
      </c>
      <c r="B15" s="3" t="str">
        <f>IFERROR(LARGE(Data_Entry!$K$2:$K$500,5),"")</f>
        <v/>
      </c>
    </row>
    <row r="16" spans="1:8" x14ac:dyDescent="0.25">
      <c r="A16" s="2" t="str">
        <f>IF($B16="","",INDEX(Data_Entry!$B$2:$B$500, MATCH($B16, Data_Entry!$K$2:$K$500, 0)))</f>
        <v/>
      </c>
      <c r="B16" s="3" t="str">
        <f>IFERROR(LARGE(Data_Entry!$K$2:$K$500,6),"")</f>
        <v/>
      </c>
    </row>
    <row r="17" spans="1:2" x14ac:dyDescent="0.25">
      <c r="A17" s="2" t="str">
        <f>IF($B17="","",INDEX(Data_Entry!$B$2:$B$500, MATCH($B17, Data_Entry!$K$2:$K$500, 0)))</f>
        <v/>
      </c>
      <c r="B17" s="3" t="str">
        <f>IFERROR(LARGE(Data_Entry!$K$2:$K$500,7),"")</f>
        <v/>
      </c>
    </row>
    <row r="18" spans="1:2" x14ac:dyDescent="0.25">
      <c r="A18" s="2" t="str">
        <f>IF($B18="","",INDEX(Data_Entry!$B$2:$B$500, MATCH($B18, Data_Entry!$K$2:$K$500, 0)))</f>
        <v/>
      </c>
      <c r="B18" s="3" t="str">
        <f>IFERROR(LARGE(Data_Entry!$K$2:$K$500,8),"")</f>
        <v/>
      </c>
    </row>
    <row r="19" spans="1:2" x14ac:dyDescent="0.25">
      <c r="A19" s="2" t="str">
        <f>IF($B19="","",INDEX(Data_Entry!$B$2:$B$500, MATCH($B19, Data_Entry!$K$2:$K$500, 0)))</f>
        <v/>
      </c>
      <c r="B19" s="3" t="str">
        <f>IFERROR(LARGE(Data_Entry!$K$2:$K$500,9),"")</f>
        <v/>
      </c>
    </row>
    <row r="20" spans="1:2" x14ac:dyDescent="0.25">
      <c r="A20" s="2" t="str">
        <f>IF($B20="","",INDEX(Data_Entry!$B$2:$B$500, MATCH($B20, Data_Entry!$K$2:$K$500, 0)))</f>
        <v/>
      </c>
      <c r="B20" s="3" t="str">
        <f>IFERROR(LARGE(Data_Entry!$K$2:$K$500,10),"")</f>
        <v/>
      </c>
    </row>
  </sheetData>
  <sheetProtection password="CF7A" sheet="1"/>
  <mergeCells count="10">
    <mergeCell ref="A1:H1"/>
    <mergeCell ref="A8:H8"/>
    <mergeCell ref="E4:F6"/>
    <mergeCell ref="C4:D6"/>
    <mergeCell ref="A4:B6"/>
    <mergeCell ref="G4:H6"/>
    <mergeCell ref="C3:D3"/>
    <mergeCell ref="A3:B3"/>
    <mergeCell ref="G3:H3"/>
    <mergeCell ref="E3:F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showGridLines="0" rightToLeft="1" workbookViewId="0">
      <selection activeCell="D7" sqref="D7"/>
    </sheetView>
  </sheetViews>
  <sheetFormatPr defaultRowHeight="15" x14ac:dyDescent="0.25"/>
  <cols>
    <col min="1" max="1" width="44" customWidth="1"/>
    <col min="2" max="2" width="24" customWidth="1"/>
    <col min="4" max="4" width="70" customWidth="1"/>
  </cols>
  <sheetData>
    <row r="1" spans="1:4" x14ac:dyDescent="0.25">
      <c r="A1" s="1" t="s">
        <v>29</v>
      </c>
      <c r="B1" s="1" t="s">
        <v>30</v>
      </c>
    </row>
    <row r="2" spans="1:4" x14ac:dyDescent="0.25">
      <c r="A2" s="4" t="s">
        <v>31</v>
      </c>
      <c r="B2" s="3"/>
      <c r="D2" s="5" t="s">
        <v>32</v>
      </c>
    </row>
    <row r="3" spans="1:4" x14ac:dyDescent="0.25">
      <c r="A3" s="4" t="s">
        <v>33</v>
      </c>
      <c r="B3" s="3">
        <v>71661840</v>
      </c>
      <c r="D3" s="45" t="s">
        <v>34</v>
      </c>
    </row>
    <row r="4" spans="1:4" x14ac:dyDescent="0.25">
      <c r="A4" s="4" t="s">
        <v>35</v>
      </c>
      <c r="B4" s="6">
        <v>365</v>
      </c>
      <c r="D4" s="44" t="s">
        <v>36</v>
      </c>
    </row>
    <row r="5" spans="1:4" x14ac:dyDescent="0.25">
      <c r="A5" s="4" t="s">
        <v>37</v>
      </c>
      <c r="B5" s="3"/>
      <c r="D5" s="44" t="s">
        <v>38</v>
      </c>
    </row>
    <row r="6" spans="1:4" x14ac:dyDescent="0.25">
      <c r="A6" s="4" t="s">
        <v>39</v>
      </c>
      <c r="B6" s="7">
        <v>0.1</v>
      </c>
    </row>
    <row r="7" spans="1:4" x14ac:dyDescent="0.25">
      <c r="A7" s="4" t="s">
        <v>40</v>
      </c>
      <c r="B7" s="3">
        <f>ROUND(B3/30,0)</f>
        <v>2388728</v>
      </c>
    </row>
    <row r="8" spans="1:4" x14ac:dyDescent="0.25">
      <c r="A8" s="4" t="s">
        <v>41</v>
      </c>
      <c r="B8" s="3">
        <f>IF(B2&lt;&gt;"",B2,B7)</f>
        <v>2388728</v>
      </c>
    </row>
    <row r="9" spans="1:4" x14ac:dyDescent="0.25">
      <c r="A9" s="4" t="s">
        <v>42</v>
      </c>
      <c r="B9" s="3">
        <f>IF(B5&lt;&gt;"",B5,B3)</f>
        <v>71661840</v>
      </c>
    </row>
    <row r="10" spans="1:4" x14ac:dyDescent="0.25">
      <c r="A10" s="4" t="s">
        <v>43</v>
      </c>
      <c r="B10" s="3">
        <f>B8*90</f>
        <v>214985520</v>
      </c>
    </row>
    <row r="11" spans="1:4" x14ac:dyDescent="0.25">
      <c r="A11" s="4" t="s">
        <v>44</v>
      </c>
      <c r="B11" s="3">
        <f>B8*60</f>
        <v>143323680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00"/>
  <sheetViews>
    <sheetView showGridLines="0" rightToLeft="1" workbookViewId="0">
      <pane ySplit="1" topLeftCell="A2" activePane="bottomLeft" state="frozen"/>
      <selection pane="bottomLeft"/>
    </sheetView>
  </sheetViews>
  <sheetFormatPr defaultRowHeight="15" x14ac:dyDescent="0.25"/>
  <cols>
    <col min="1" max="1" width="14" customWidth="1"/>
    <col min="2" max="2" width="26" customWidth="1"/>
    <col min="3" max="4" width="20" customWidth="1"/>
    <col min="5" max="5" width="12" customWidth="1"/>
    <col min="6" max="7" width="20" customWidth="1"/>
    <col min="8" max="9" width="18" customWidth="1"/>
    <col min="10" max="11" width="20" customWidth="1"/>
  </cols>
  <sheetData>
    <row r="1" spans="1:11" ht="33.950000000000003" customHeight="1" x14ac:dyDescent="0.25">
      <c r="A1" s="8" t="s">
        <v>45</v>
      </c>
      <c r="B1" s="8" t="s">
        <v>46</v>
      </c>
      <c r="C1" s="8" t="s">
        <v>47</v>
      </c>
      <c r="D1" s="8" t="s">
        <v>48</v>
      </c>
      <c r="E1" s="8" t="s">
        <v>49</v>
      </c>
      <c r="F1" s="8" t="s">
        <v>50</v>
      </c>
      <c r="G1" s="8" t="s">
        <v>51</v>
      </c>
      <c r="H1" s="8" t="s">
        <v>52</v>
      </c>
      <c r="I1" s="8" t="s">
        <v>53</v>
      </c>
      <c r="J1" s="8" t="s">
        <v>54</v>
      </c>
      <c r="K1" s="8" t="s">
        <v>55</v>
      </c>
    </row>
    <row r="2" spans="1:11" x14ac:dyDescent="0.25">
      <c r="A2" s="2"/>
      <c r="B2" s="2"/>
      <c r="C2" s="3"/>
      <c r="D2" s="3"/>
      <c r="E2" s="6"/>
      <c r="F2" s="3" t="str">
        <f>IF($E2="","",MIN($C2*2*$E2/Parameters!$B$4,Parameters!$B$10*$E2/Parameters!$B$4))</f>
        <v/>
      </c>
      <c r="G2" s="3" t="str">
        <f>IF($F2="","",MAX(0,$F2-Parameters!$B$9))</f>
        <v/>
      </c>
      <c r="H2" s="3" t="str">
        <f>IF($G2="","",$G2*Parameters!$B$6)</f>
        <v/>
      </c>
      <c r="I2" s="3" t="str">
        <f t="shared" ref="I2:I65" si="0">IF($F2="","",$F2-$H2)</f>
        <v/>
      </c>
      <c r="J2" s="3" t="str">
        <f>IF($E2="","",($C2+$D2)*$E2/Parameters!$B$4)</f>
        <v/>
      </c>
      <c r="K2" s="3" t="str">
        <f t="shared" ref="K2:K65" si="1">IF($E2="","",$I2+$J2)</f>
        <v/>
      </c>
    </row>
    <row r="3" spans="1:11" x14ac:dyDescent="0.25">
      <c r="A3" s="2"/>
      <c r="B3" s="2"/>
      <c r="C3" s="3"/>
      <c r="D3" s="3"/>
      <c r="E3" s="6"/>
      <c r="F3" s="3" t="str">
        <f>IF($E3="","",MIN($C3*2*$E3/Parameters!$B$4,Parameters!$B$10*$E3/Parameters!$B$4))</f>
        <v/>
      </c>
      <c r="G3" s="3" t="str">
        <f>IF($F3="","",MAX(0,$F3-Parameters!$B$9))</f>
        <v/>
      </c>
      <c r="H3" s="3" t="str">
        <f>IF($G3="","",$G3*Parameters!$B$6)</f>
        <v/>
      </c>
      <c r="I3" s="3" t="str">
        <f t="shared" si="0"/>
        <v/>
      </c>
      <c r="J3" s="3" t="str">
        <f>IF($E3="","",($C3+$D3)*$E3/Parameters!$B$4)</f>
        <v/>
      </c>
      <c r="K3" s="3" t="str">
        <f t="shared" si="1"/>
        <v/>
      </c>
    </row>
    <row r="4" spans="1:11" x14ac:dyDescent="0.25">
      <c r="A4" s="2"/>
      <c r="B4" s="2"/>
      <c r="C4" s="3"/>
      <c r="D4" s="3"/>
      <c r="E4" s="6"/>
      <c r="F4" s="3" t="str">
        <f>IF($E4="","",MIN($C4*2*$E4/Parameters!$B$4,Parameters!$B$10*$E4/Parameters!$B$4))</f>
        <v/>
      </c>
      <c r="G4" s="3" t="str">
        <f>IF($F4="","",MAX(0,$F4-Parameters!$B$9))</f>
        <v/>
      </c>
      <c r="H4" s="3" t="str">
        <f>IF($G4="","",$G4*Parameters!$B$6)</f>
        <v/>
      </c>
      <c r="I4" s="3" t="str">
        <f t="shared" si="0"/>
        <v/>
      </c>
      <c r="J4" s="3" t="str">
        <f>IF($E4="","",($C4+$D4)*$E4/Parameters!$B$4)</f>
        <v/>
      </c>
      <c r="K4" s="3" t="str">
        <f t="shared" si="1"/>
        <v/>
      </c>
    </row>
    <row r="5" spans="1:11" x14ac:dyDescent="0.25">
      <c r="A5" s="2"/>
      <c r="B5" s="2"/>
      <c r="C5" s="3"/>
      <c r="D5" s="3"/>
      <c r="E5" s="6"/>
      <c r="F5" s="3" t="str">
        <f>IF($E5="","",MIN($C5*2*$E5/Parameters!$B$4,Parameters!$B$10*$E5/Parameters!$B$4))</f>
        <v/>
      </c>
      <c r="G5" s="3" t="str">
        <f>IF($F5="","",MAX(0,$F5-Parameters!$B$9))</f>
        <v/>
      </c>
      <c r="H5" s="3" t="str">
        <f>IF($G5="","",$G5*Parameters!$B$6)</f>
        <v/>
      </c>
      <c r="I5" s="3" t="str">
        <f t="shared" si="0"/>
        <v/>
      </c>
      <c r="J5" s="3" t="str">
        <f>IF($E5="","",($C5+$D5)*$E5/Parameters!$B$4)</f>
        <v/>
      </c>
      <c r="K5" s="3" t="str">
        <f t="shared" si="1"/>
        <v/>
      </c>
    </row>
    <row r="6" spans="1:11" x14ac:dyDescent="0.25">
      <c r="A6" s="2"/>
      <c r="B6" s="2"/>
      <c r="C6" s="3"/>
      <c r="D6" s="3"/>
      <c r="E6" s="6"/>
      <c r="F6" s="3" t="str">
        <f>IF($E6="","",MIN($C6*2*$E6/Parameters!$B$4,Parameters!$B$10*$E6/Parameters!$B$4))</f>
        <v/>
      </c>
      <c r="G6" s="3" t="str">
        <f>IF($F6="","",MAX(0,$F6-Parameters!$B$9))</f>
        <v/>
      </c>
      <c r="H6" s="3" t="str">
        <f>IF($G6="","",$G6*Parameters!$B$6)</f>
        <v/>
      </c>
      <c r="I6" s="3" t="str">
        <f t="shared" si="0"/>
        <v/>
      </c>
      <c r="J6" s="3" t="str">
        <f>IF($E6="","",($C6+$D6)*$E6/Parameters!$B$4)</f>
        <v/>
      </c>
      <c r="K6" s="3" t="str">
        <f t="shared" si="1"/>
        <v/>
      </c>
    </row>
    <row r="7" spans="1:11" x14ac:dyDescent="0.25">
      <c r="A7" s="2"/>
      <c r="B7" s="2"/>
      <c r="C7" s="3"/>
      <c r="D7" s="3"/>
      <c r="E7" s="6"/>
      <c r="F7" s="3" t="str">
        <f>IF($E7="","",MIN($C7*2*$E7/Parameters!$B$4,Parameters!$B$10*$E7/Parameters!$B$4))</f>
        <v/>
      </c>
      <c r="G7" s="3" t="str">
        <f>IF($F7="","",MAX(0,$F7-Parameters!$B$9))</f>
        <v/>
      </c>
      <c r="H7" s="3" t="str">
        <f>IF($G7="","",$G7*Parameters!$B$6)</f>
        <v/>
      </c>
      <c r="I7" s="3" t="str">
        <f t="shared" si="0"/>
        <v/>
      </c>
      <c r="J7" s="3" t="str">
        <f>IF($E7="","",($C7+$D7)*$E7/Parameters!$B$4)</f>
        <v/>
      </c>
      <c r="K7" s="3" t="str">
        <f t="shared" si="1"/>
        <v/>
      </c>
    </row>
    <row r="8" spans="1:11" x14ac:dyDescent="0.25">
      <c r="A8" s="2"/>
      <c r="B8" s="2"/>
      <c r="C8" s="3"/>
      <c r="D8" s="3"/>
      <c r="E8" s="6"/>
      <c r="F8" s="3" t="str">
        <f>IF($E8="","",MIN($C8*2*$E8/Parameters!$B$4,Parameters!$B$10*$E8/Parameters!$B$4))</f>
        <v/>
      </c>
      <c r="G8" s="3" t="str">
        <f>IF($F8="","",MAX(0,$F8-Parameters!$B$9))</f>
        <v/>
      </c>
      <c r="H8" s="3" t="str">
        <f>IF($G8="","",$G8*Parameters!$B$6)</f>
        <v/>
      </c>
      <c r="I8" s="3" t="str">
        <f t="shared" si="0"/>
        <v/>
      </c>
      <c r="J8" s="3" t="str">
        <f>IF($E8="","",($C8+$D8)*$E8/Parameters!$B$4)</f>
        <v/>
      </c>
      <c r="K8" s="3" t="str">
        <f t="shared" si="1"/>
        <v/>
      </c>
    </row>
    <row r="9" spans="1:11" x14ac:dyDescent="0.25">
      <c r="A9" s="2"/>
      <c r="B9" s="2"/>
      <c r="C9" s="3"/>
      <c r="D9" s="3"/>
      <c r="E9" s="6"/>
      <c r="F9" s="3" t="str">
        <f>IF($E9="","",MIN($C9*2*$E9/Parameters!$B$4,Parameters!$B$10*$E9/Parameters!$B$4))</f>
        <v/>
      </c>
      <c r="G9" s="3" t="str">
        <f>IF($F9="","",MAX(0,$F9-Parameters!$B$9))</f>
        <v/>
      </c>
      <c r="H9" s="3" t="str">
        <f>IF($G9="","",$G9*Parameters!$B$6)</f>
        <v/>
      </c>
      <c r="I9" s="3" t="str">
        <f t="shared" si="0"/>
        <v/>
      </c>
      <c r="J9" s="3" t="str">
        <f>IF($E9="","",($C9+$D9)*$E9/Parameters!$B$4)</f>
        <v/>
      </c>
      <c r="K9" s="3" t="str">
        <f t="shared" si="1"/>
        <v/>
      </c>
    </row>
    <row r="10" spans="1:11" x14ac:dyDescent="0.25">
      <c r="A10" s="2"/>
      <c r="B10" s="2"/>
      <c r="C10" s="3"/>
      <c r="D10" s="3"/>
      <c r="E10" s="6"/>
      <c r="F10" s="3" t="str">
        <f>IF($E10="","",MIN($C10*2*$E10/Parameters!$B$4,Parameters!$B$10*$E10/Parameters!$B$4))</f>
        <v/>
      </c>
      <c r="G10" s="3" t="str">
        <f>IF($F10="","",MAX(0,$F10-Parameters!$B$9))</f>
        <v/>
      </c>
      <c r="H10" s="3" t="str">
        <f>IF($G10="","",$G10*Parameters!$B$6)</f>
        <v/>
      </c>
      <c r="I10" s="3" t="str">
        <f t="shared" si="0"/>
        <v/>
      </c>
      <c r="J10" s="3" t="str">
        <f>IF($E10="","",($C10+$D10)*$E10/Parameters!$B$4)</f>
        <v/>
      </c>
      <c r="K10" s="3" t="str">
        <f t="shared" si="1"/>
        <v/>
      </c>
    </row>
    <row r="11" spans="1:11" x14ac:dyDescent="0.25">
      <c r="A11" s="2"/>
      <c r="B11" s="2"/>
      <c r="C11" s="3"/>
      <c r="D11" s="3"/>
      <c r="E11" s="6"/>
      <c r="F11" s="3" t="str">
        <f>IF($E11="","",MIN($C11*2*$E11/Parameters!$B$4,Parameters!$B$10*$E11/Parameters!$B$4))</f>
        <v/>
      </c>
      <c r="G11" s="3" t="str">
        <f>IF($F11="","",MAX(0,$F11-Parameters!$B$9))</f>
        <v/>
      </c>
      <c r="H11" s="3" t="str">
        <f>IF($G11="","",$G11*Parameters!$B$6)</f>
        <v/>
      </c>
      <c r="I11" s="3" t="str">
        <f t="shared" si="0"/>
        <v/>
      </c>
      <c r="J11" s="3" t="str">
        <f>IF($E11="","",($C11+$D11)*$E11/Parameters!$B$4)</f>
        <v/>
      </c>
      <c r="K11" s="3" t="str">
        <f t="shared" si="1"/>
        <v/>
      </c>
    </row>
    <row r="12" spans="1:11" x14ac:dyDescent="0.25">
      <c r="A12" s="2"/>
      <c r="B12" s="2"/>
      <c r="C12" s="3"/>
      <c r="D12" s="3"/>
      <c r="E12" s="6"/>
      <c r="F12" s="3" t="str">
        <f>IF($E12="","",MIN($C12*2*$E12/Parameters!$B$4,Parameters!$B$10*$E12/Parameters!$B$4))</f>
        <v/>
      </c>
      <c r="G12" s="3" t="str">
        <f>IF($F12="","",MAX(0,$F12-Parameters!$B$9))</f>
        <v/>
      </c>
      <c r="H12" s="3" t="str">
        <f>IF($G12="","",$G12*Parameters!$B$6)</f>
        <v/>
      </c>
      <c r="I12" s="3" t="str">
        <f t="shared" si="0"/>
        <v/>
      </c>
      <c r="J12" s="3" t="str">
        <f>IF($E12="","",($C12+$D12)*$E12/Parameters!$B$4)</f>
        <v/>
      </c>
      <c r="K12" s="3" t="str">
        <f t="shared" si="1"/>
        <v/>
      </c>
    </row>
    <row r="13" spans="1:11" x14ac:dyDescent="0.25">
      <c r="A13" s="2"/>
      <c r="B13" s="2"/>
      <c r="C13" s="3"/>
      <c r="D13" s="3"/>
      <c r="E13" s="6"/>
      <c r="F13" s="3" t="str">
        <f>IF($E13="","",MIN($C13*2*$E13/Parameters!$B$4,Parameters!$B$10*$E13/Parameters!$B$4))</f>
        <v/>
      </c>
      <c r="G13" s="3" t="str">
        <f>IF($F13="","",MAX(0,$F13-Parameters!$B$9))</f>
        <v/>
      </c>
      <c r="H13" s="3" t="str">
        <f>IF($G13="","",$G13*Parameters!$B$6)</f>
        <v/>
      </c>
      <c r="I13" s="3" t="str">
        <f t="shared" si="0"/>
        <v/>
      </c>
      <c r="J13" s="3" t="str">
        <f>IF($E13="","",($C13+$D13)*$E13/Parameters!$B$4)</f>
        <v/>
      </c>
      <c r="K13" s="3" t="str">
        <f t="shared" si="1"/>
        <v/>
      </c>
    </row>
    <row r="14" spans="1:11" x14ac:dyDescent="0.25">
      <c r="A14" s="2"/>
      <c r="B14" s="2"/>
      <c r="C14" s="3"/>
      <c r="D14" s="3"/>
      <c r="E14" s="6"/>
      <c r="F14" s="3" t="str">
        <f>IF($E14="","",MIN($C14*2*$E14/Parameters!$B$4,Parameters!$B$10*$E14/Parameters!$B$4))</f>
        <v/>
      </c>
      <c r="G14" s="3" t="str">
        <f>IF($F14="","",MAX(0,$F14-Parameters!$B$9))</f>
        <v/>
      </c>
      <c r="H14" s="3" t="str">
        <f>IF($G14="","",$G14*Parameters!$B$6)</f>
        <v/>
      </c>
      <c r="I14" s="3" t="str">
        <f t="shared" si="0"/>
        <v/>
      </c>
      <c r="J14" s="3" t="str">
        <f>IF($E14="","",($C14+$D14)*$E14/Parameters!$B$4)</f>
        <v/>
      </c>
      <c r="K14" s="3" t="str">
        <f t="shared" si="1"/>
        <v/>
      </c>
    </row>
    <row r="15" spans="1:11" x14ac:dyDescent="0.25">
      <c r="A15" s="2"/>
      <c r="B15" s="2"/>
      <c r="C15" s="3"/>
      <c r="D15" s="3"/>
      <c r="E15" s="6"/>
      <c r="F15" s="3" t="str">
        <f>IF($E15="","",MIN($C15*2*$E15/Parameters!$B$4,Parameters!$B$10*$E15/Parameters!$B$4))</f>
        <v/>
      </c>
      <c r="G15" s="3" t="str">
        <f>IF($F15="","",MAX(0,$F15-Parameters!$B$9))</f>
        <v/>
      </c>
      <c r="H15" s="3" t="str">
        <f>IF($G15="","",$G15*Parameters!$B$6)</f>
        <v/>
      </c>
      <c r="I15" s="3" t="str">
        <f t="shared" si="0"/>
        <v/>
      </c>
      <c r="J15" s="3" t="str">
        <f>IF($E15="","",($C15+$D15)*$E15/Parameters!$B$4)</f>
        <v/>
      </c>
      <c r="K15" s="3" t="str">
        <f t="shared" si="1"/>
        <v/>
      </c>
    </row>
    <row r="16" spans="1:11" x14ac:dyDescent="0.25">
      <c r="A16" s="2"/>
      <c r="B16" s="2"/>
      <c r="C16" s="3"/>
      <c r="D16" s="3"/>
      <c r="E16" s="6"/>
      <c r="F16" s="3" t="str">
        <f>IF($E16="","",MIN($C16*2*$E16/Parameters!$B$4,Parameters!$B$10*$E16/Parameters!$B$4))</f>
        <v/>
      </c>
      <c r="G16" s="3" t="str">
        <f>IF($F16="","",MAX(0,$F16-Parameters!$B$9))</f>
        <v/>
      </c>
      <c r="H16" s="3" t="str">
        <f>IF($G16="","",$G16*Parameters!$B$6)</f>
        <v/>
      </c>
      <c r="I16" s="3" t="str">
        <f t="shared" si="0"/>
        <v/>
      </c>
      <c r="J16" s="3" t="str">
        <f>IF($E16="","",($C16+$D16)*$E16/Parameters!$B$4)</f>
        <v/>
      </c>
      <c r="K16" s="3" t="str">
        <f t="shared" si="1"/>
        <v/>
      </c>
    </row>
    <row r="17" spans="1:11" x14ac:dyDescent="0.25">
      <c r="A17" s="2"/>
      <c r="B17" s="2"/>
      <c r="C17" s="3"/>
      <c r="D17" s="3"/>
      <c r="E17" s="6"/>
      <c r="F17" s="3" t="str">
        <f>IF($E17="","",MIN($C17*2*$E17/Parameters!$B$4,Parameters!$B$10*$E17/Parameters!$B$4))</f>
        <v/>
      </c>
      <c r="G17" s="3" t="str">
        <f>IF($F17="","",MAX(0,$F17-Parameters!$B$9))</f>
        <v/>
      </c>
      <c r="H17" s="3" t="str">
        <f>IF($G17="","",$G17*Parameters!$B$6)</f>
        <v/>
      </c>
      <c r="I17" s="3" t="str">
        <f t="shared" si="0"/>
        <v/>
      </c>
      <c r="J17" s="3" t="str">
        <f>IF($E17="","",($C17+$D17)*$E17/Parameters!$B$4)</f>
        <v/>
      </c>
      <c r="K17" s="3" t="str">
        <f t="shared" si="1"/>
        <v/>
      </c>
    </row>
    <row r="18" spans="1:11" x14ac:dyDescent="0.25">
      <c r="A18" s="2"/>
      <c r="B18" s="2"/>
      <c r="C18" s="3"/>
      <c r="D18" s="3"/>
      <c r="E18" s="6"/>
      <c r="F18" s="3" t="str">
        <f>IF($E18="","",MIN($C18*2*$E18/Parameters!$B$4,Parameters!$B$10*$E18/Parameters!$B$4))</f>
        <v/>
      </c>
      <c r="G18" s="3" t="str">
        <f>IF($F18="","",MAX(0,$F18-Parameters!$B$9))</f>
        <v/>
      </c>
      <c r="H18" s="3" t="str">
        <f>IF($G18="","",$G18*Parameters!$B$6)</f>
        <v/>
      </c>
      <c r="I18" s="3" t="str">
        <f t="shared" si="0"/>
        <v/>
      </c>
      <c r="J18" s="3" t="str">
        <f>IF($E18="","",($C18+$D18)*$E18/Parameters!$B$4)</f>
        <v/>
      </c>
      <c r="K18" s="3" t="str">
        <f t="shared" si="1"/>
        <v/>
      </c>
    </row>
    <row r="19" spans="1:11" x14ac:dyDescent="0.25">
      <c r="A19" s="2"/>
      <c r="B19" s="2"/>
      <c r="C19" s="3"/>
      <c r="D19" s="3"/>
      <c r="E19" s="6"/>
      <c r="F19" s="3" t="str">
        <f>IF($E19="","",MIN($C19*2*$E19/Parameters!$B$4,Parameters!$B$10*$E19/Parameters!$B$4))</f>
        <v/>
      </c>
      <c r="G19" s="3" t="str">
        <f>IF($F19="","",MAX(0,$F19-Parameters!$B$9))</f>
        <v/>
      </c>
      <c r="H19" s="3" t="str">
        <f>IF($G19="","",$G19*Parameters!$B$6)</f>
        <v/>
      </c>
      <c r="I19" s="3" t="str">
        <f t="shared" si="0"/>
        <v/>
      </c>
      <c r="J19" s="3" t="str">
        <f>IF($E19="","",($C19+$D19)*$E19/Parameters!$B$4)</f>
        <v/>
      </c>
      <c r="K19" s="3" t="str">
        <f t="shared" si="1"/>
        <v/>
      </c>
    </row>
    <row r="20" spans="1:11" x14ac:dyDescent="0.25">
      <c r="A20" s="2"/>
      <c r="B20" s="2"/>
      <c r="C20" s="3"/>
      <c r="D20" s="3"/>
      <c r="E20" s="6"/>
      <c r="F20" s="3" t="str">
        <f>IF($E20="","",MIN($C20*2*$E20/Parameters!$B$4,Parameters!$B$10*$E20/Parameters!$B$4))</f>
        <v/>
      </c>
      <c r="G20" s="3" t="str">
        <f>IF($F20="","",MAX(0,$F20-Parameters!$B$9))</f>
        <v/>
      </c>
      <c r="H20" s="3" t="str">
        <f>IF($G20="","",$G20*Parameters!$B$6)</f>
        <v/>
      </c>
      <c r="I20" s="3" t="str">
        <f t="shared" si="0"/>
        <v/>
      </c>
      <c r="J20" s="3" t="str">
        <f>IF($E20="","",($C20+$D20)*$E20/Parameters!$B$4)</f>
        <v/>
      </c>
      <c r="K20" s="3" t="str">
        <f t="shared" si="1"/>
        <v/>
      </c>
    </row>
    <row r="21" spans="1:11" x14ac:dyDescent="0.25">
      <c r="A21" s="2"/>
      <c r="B21" s="2"/>
      <c r="C21" s="3"/>
      <c r="D21" s="3"/>
      <c r="E21" s="6"/>
      <c r="F21" s="3" t="str">
        <f>IF($E21="","",MIN($C21*2*$E21/Parameters!$B$4,Parameters!$B$10*$E21/Parameters!$B$4))</f>
        <v/>
      </c>
      <c r="G21" s="3" t="str">
        <f>IF($F21="","",MAX(0,$F21-Parameters!$B$9))</f>
        <v/>
      </c>
      <c r="H21" s="3" t="str">
        <f>IF($G21="","",$G21*Parameters!$B$6)</f>
        <v/>
      </c>
      <c r="I21" s="3" t="str">
        <f t="shared" si="0"/>
        <v/>
      </c>
      <c r="J21" s="3" t="str">
        <f>IF($E21="","",($C21+$D21)*$E21/Parameters!$B$4)</f>
        <v/>
      </c>
      <c r="K21" s="3" t="str">
        <f t="shared" si="1"/>
        <v/>
      </c>
    </row>
    <row r="22" spans="1:11" x14ac:dyDescent="0.25">
      <c r="A22" s="2"/>
      <c r="B22" s="2"/>
      <c r="C22" s="3"/>
      <c r="D22" s="3"/>
      <c r="E22" s="6"/>
      <c r="F22" s="3" t="str">
        <f>IF($E22="","",MIN($C22*2*$E22/Parameters!$B$4,Parameters!$B$10*$E22/Parameters!$B$4))</f>
        <v/>
      </c>
      <c r="G22" s="3" t="str">
        <f>IF($F22="","",MAX(0,$F22-Parameters!$B$9))</f>
        <v/>
      </c>
      <c r="H22" s="3" t="str">
        <f>IF($G22="","",$G22*Parameters!$B$6)</f>
        <v/>
      </c>
      <c r="I22" s="3" t="str">
        <f t="shared" si="0"/>
        <v/>
      </c>
      <c r="J22" s="3" t="str">
        <f>IF($E22="","",($C22+$D22)*$E22/Parameters!$B$4)</f>
        <v/>
      </c>
      <c r="K22" s="3" t="str">
        <f t="shared" si="1"/>
        <v/>
      </c>
    </row>
    <row r="23" spans="1:11" x14ac:dyDescent="0.25">
      <c r="A23" s="2"/>
      <c r="B23" s="2"/>
      <c r="C23" s="3"/>
      <c r="D23" s="3"/>
      <c r="E23" s="6"/>
      <c r="F23" s="3" t="str">
        <f>IF($E23="","",MIN($C23*2*$E23/Parameters!$B$4,Parameters!$B$10*$E23/Parameters!$B$4))</f>
        <v/>
      </c>
      <c r="G23" s="3" t="str">
        <f>IF($F23="","",MAX(0,$F23-Parameters!$B$9))</f>
        <v/>
      </c>
      <c r="H23" s="3" t="str">
        <f>IF($G23="","",$G23*Parameters!$B$6)</f>
        <v/>
      </c>
      <c r="I23" s="3" t="str">
        <f t="shared" si="0"/>
        <v/>
      </c>
      <c r="J23" s="3" t="str">
        <f>IF($E23="","",($C23+$D23)*$E23/Parameters!$B$4)</f>
        <v/>
      </c>
      <c r="K23" s="3" t="str">
        <f t="shared" si="1"/>
        <v/>
      </c>
    </row>
    <row r="24" spans="1:11" x14ac:dyDescent="0.25">
      <c r="A24" s="2"/>
      <c r="B24" s="2"/>
      <c r="C24" s="3"/>
      <c r="D24" s="3"/>
      <c r="E24" s="6"/>
      <c r="F24" s="3" t="str">
        <f>IF($E24="","",MIN($C24*2*$E24/Parameters!$B$4,Parameters!$B$10*$E24/Parameters!$B$4))</f>
        <v/>
      </c>
      <c r="G24" s="3" t="str">
        <f>IF($F24="","",MAX(0,$F24-Parameters!$B$9))</f>
        <v/>
      </c>
      <c r="H24" s="3" t="str">
        <f>IF($G24="","",$G24*Parameters!$B$6)</f>
        <v/>
      </c>
      <c r="I24" s="3" t="str">
        <f t="shared" si="0"/>
        <v/>
      </c>
      <c r="J24" s="3" t="str">
        <f>IF($E24="","",($C24+$D24)*$E24/Parameters!$B$4)</f>
        <v/>
      </c>
      <c r="K24" s="3" t="str">
        <f t="shared" si="1"/>
        <v/>
      </c>
    </row>
    <row r="25" spans="1:11" x14ac:dyDescent="0.25">
      <c r="A25" s="2"/>
      <c r="B25" s="2"/>
      <c r="C25" s="3"/>
      <c r="D25" s="3"/>
      <c r="E25" s="6"/>
      <c r="F25" s="3" t="str">
        <f>IF($E25="","",MIN($C25*2*$E25/Parameters!$B$4,Parameters!$B$10*$E25/Parameters!$B$4))</f>
        <v/>
      </c>
      <c r="G25" s="3" t="str">
        <f>IF($F25="","",MAX(0,$F25-Parameters!$B$9))</f>
        <v/>
      </c>
      <c r="H25" s="3" t="str">
        <f>IF($G25="","",$G25*Parameters!$B$6)</f>
        <v/>
      </c>
      <c r="I25" s="3" t="str">
        <f t="shared" si="0"/>
        <v/>
      </c>
      <c r="J25" s="3" t="str">
        <f>IF($E25="","",($C25+$D25)*$E25/Parameters!$B$4)</f>
        <v/>
      </c>
      <c r="K25" s="3" t="str">
        <f t="shared" si="1"/>
        <v/>
      </c>
    </row>
    <row r="26" spans="1:11" x14ac:dyDescent="0.25">
      <c r="A26" s="2"/>
      <c r="B26" s="2"/>
      <c r="C26" s="3"/>
      <c r="D26" s="3"/>
      <c r="E26" s="6"/>
      <c r="F26" s="3" t="str">
        <f>IF($E26="","",MIN($C26*2*$E26/Parameters!$B$4,Parameters!$B$10*$E26/Parameters!$B$4))</f>
        <v/>
      </c>
      <c r="G26" s="3" t="str">
        <f>IF($F26="","",MAX(0,$F26-Parameters!$B$9))</f>
        <v/>
      </c>
      <c r="H26" s="3" t="str">
        <f>IF($G26="","",$G26*Parameters!$B$6)</f>
        <v/>
      </c>
      <c r="I26" s="3" t="str">
        <f t="shared" si="0"/>
        <v/>
      </c>
      <c r="J26" s="3" t="str">
        <f>IF($E26="","",($C26+$D26)*$E26/Parameters!$B$4)</f>
        <v/>
      </c>
      <c r="K26" s="3" t="str">
        <f t="shared" si="1"/>
        <v/>
      </c>
    </row>
    <row r="27" spans="1:11" x14ac:dyDescent="0.25">
      <c r="A27" s="2"/>
      <c r="B27" s="2"/>
      <c r="C27" s="3"/>
      <c r="D27" s="3"/>
      <c r="E27" s="6"/>
      <c r="F27" s="3" t="str">
        <f>IF($E27="","",MIN($C27*2*$E27/Parameters!$B$4,Parameters!$B$10*$E27/Parameters!$B$4))</f>
        <v/>
      </c>
      <c r="G27" s="3" t="str">
        <f>IF($F27="","",MAX(0,$F27-Parameters!$B$9))</f>
        <v/>
      </c>
      <c r="H27" s="3" t="str">
        <f>IF($G27="","",$G27*Parameters!$B$6)</f>
        <v/>
      </c>
      <c r="I27" s="3" t="str">
        <f t="shared" si="0"/>
        <v/>
      </c>
      <c r="J27" s="3" t="str">
        <f>IF($E27="","",($C27+$D27)*$E27/Parameters!$B$4)</f>
        <v/>
      </c>
      <c r="K27" s="3" t="str">
        <f t="shared" si="1"/>
        <v/>
      </c>
    </row>
    <row r="28" spans="1:11" x14ac:dyDescent="0.25">
      <c r="A28" s="2"/>
      <c r="B28" s="2"/>
      <c r="C28" s="3"/>
      <c r="D28" s="3"/>
      <c r="E28" s="6"/>
      <c r="F28" s="3" t="str">
        <f>IF($E28="","",MIN($C28*2*$E28/Parameters!$B$4,Parameters!$B$10*$E28/Parameters!$B$4))</f>
        <v/>
      </c>
      <c r="G28" s="3" t="str">
        <f>IF($F28="","",MAX(0,$F28-Parameters!$B$9))</f>
        <v/>
      </c>
      <c r="H28" s="3" t="str">
        <f>IF($G28="","",$G28*Parameters!$B$6)</f>
        <v/>
      </c>
      <c r="I28" s="3" t="str">
        <f t="shared" si="0"/>
        <v/>
      </c>
      <c r="J28" s="3" t="str">
        <f>IF($E28="","",($C28+$D28)*$E28/Parameters!$B$4)</f>
        <v/>
      </c>
      <c r="K28" s="3" t="str">
        <f t="shared" si="1"/>
        <v/>
      </c>
    </row>
    <row r="29" spans="1:11" x14ac:dyDescent="0.25">
      <c r="A29" s="2"/>
      <c r="B29" s="2"/>
      <c r="C29" s="3"/>
      <c r="D29" s="3"/>
      <c r="E29" s="6"/>
      <c r="F29" s="3" t="str">
        <f>IF($E29="","",MIN($C29*2*$E29/Parameters!$B$4,Parameters!$B$10*$E29/Parameters!$B$4))</f>
        <v/>
      </c>
      <c r="G29" s="3" t="str">
        <f>IF($F29="","",MAX(0,$F29-Parameters!$B$9))</f>
        <v/>
      </c>
      <c r="H29" s="3" t="str">
        <f>IF($G29="","",$G29*Parameters!$B$6)</f>
        <v/>
      </c>
      <c r="I29" s="3" t="str">
        <f t="shared" si="0"/>
        <v/>
      </c>
      <c r="J29" s="3" t="str">
        <f>IF($E29="","",($C29+$D29)*$E29/Parameters!$B$4)</f>
        <v/>
      </c>
      <c r="K29" s="3" t="str">
        <f t="shared" si="1"/>
        <v/>
      </c>
    </row>
    <row r="30" spans="1:11" x14ac:dyDescent="0.25">
      <c r="A30" s="2"/>
      <c r="B30" s="2"/>
      <c r="C30" s="3"/>
      <c r="D30" s="3"/>
      <c r="E30" s="6"/>
      <c r="F30" s="3" t="str">
        <f>IF($E30="","",MIN($C30*2*$E30/Parameters!$B$4,Parameters!$B$10*$E30/Parameters!$B$4))</f>
        <v/>
      </c>
      <c r="G30" s="3" t="str">
        <f>IF($F30="","",MAX(0,$F30-Parameters!$B$9))</f>
        <v/>
      </c>
      <c r="H30" s="3" t="str">
        <f>IF($G30="","",$G30*Parameters!$B$6)</f>
        <v/>
      </c>
      <c r="I30" s="3" t="str">
        <f t="shared" si="0"/>
        <v/>
      </c>
      <c r="J30" s="3" t="str">
        <f>IF($E30="","",($C30+$D30)*$E30/Parameters!$B$4)</f>
        <v/>
      </c>
      <c r="K30" s="3" t="str">
        <f t="shared" si="1"/>
        <v/>
      </c>
    </row>
    <row r="31" spans="1:11" x14ac:dyDescent="0.25">
      <c r="A31" s="2"/>
      <c r="B31" s="2"/>
      <c r="C31" s="3"/>
      <c r="D31" s="3"/>
      <c r="E31" s="6"/>
      <c r="F31" s="3" t="str">
        <f>IF($E31="","",MIN($C31*2*$E31/Parameters!$B$4,Parameters!$B$10*$E31/Parameters!$B$4))</f>
        <v/>
      </c>
      <c r="G31" s="3" t="str">
        <f>IF($F31="","",MAX(0,$F31-Parameters!$B$9))</f>
        <v/>
      </c>
      <c r="H31" s="3" t="str">
        <f>IF($G31="","",$G31*Parameters!$B$6)</f>
        <v/>
      </c>
      <c r="I31" s="3" t="str">
        <f t="shared" si="0"/>
        <v/>
      </c>
      <c r="J31" s="3" t="str">
        <f>IF($E31="","",($C31+$D31)*$E31/Parameters!$B$4)</f>
        <v/>
      </c>
      <c r="K31" s="3" t="str">
        <f t="shared" si="1"/>
        <v/>
      </c>
    </row>
    <row r="32" spans="1:11" x14ac:dyDescent="0.25">
      <c r="A32" s="2"/>
      <c r="B32" s="2"/>
      <c r="C32" s="3"/>
      <c r="D32" s="3"/>
      <c r="E32" s="6"/>
      <c r="F32" s="3" t="str">
        <f>IF($E32="","",MIN($C32*2*$E32/Parameters!$B$4,Parameters!$B$10*$E32/Parameters!$B$4))</f>
        <v/>
      </c>
      <c r="G32" s="3" t="str">
        <f>IF($F32="","",MAX(0,$F32-Parameters!$B$9))</f>
        <v/>
      </c>
      <c r="H32" s="3" t="str">
        <f>IF($G32="","",$G32*Parameters!$B$6)</f>
        <v/>
      </c>
      <c r="I32" s="3" t="str">
        <f t="shared" si="0"/>
        <v/>
      </c>
      <c r="J32" s="3" t="str">
        <f>IF($E32="","",($C32+$D32)*$E32/Parameters!$B$4)</f>
        <v/>
      </c>
      <c r="K32" s="3" t="str">
        <f t="shared" si="1"/>
        <v/>
      </c>
    </row>
    <row r="33" spans="1:11" x14ac:dyDescent="0.25">
      <c r="A33" s="2"/>
      <c r="B33" s="2"/>
      <c r="C33" s="3"/>
      <c r="D33" s="3"/>
      <c r="E33" s="6"/>
      <c r="F33" s="3" t="str">
        <f>IF($E33="","",MIN($C33*2*$E33/Parameters!$B$4,Parameters!$B$10*$E33/Parameters!$B$4))</f>
        <v/>
      </c>
      <c r="G33" s="3" t="str">
        <f>IF($F33="","",MAX(0,$F33-Parameters!$B$9))</f>
        <v/>
      </c>
      <c r="H33" s="3" t="str">
        <f>IF($G33="","",$G33*Parameters!$B$6)</f>
        <v/>
      </c>
      <c r="I33" s="3" t="str">
        <f t="shared" si="0"/>
        <v/>
      </c>
      <c r="J33" s="3" t="str">
        <f>IF($E33="","",($C33+$D33)*$E33/Parameters!$B$4)</f>
        <v/>
      </c>
      <c r="K33" s="3" t="str">
        <f t="shared" si="1"/>
        <v/>
      </c>
    </row>
    <row r="34" spans="1:11" x14ac:dyDescent="0.25">
      <c r="A34" s="2"/>
      <c r="B34" s="2"/>
      <c r="C34" s="3"/>
      <c r="D34" s="3"/>
      <c r="E34" s="6"/>
      <c r="F34" s="3" t="str">
        <f>IF($E34="","",MIN($C34*2*$E34/Parameters!$B$4,Parameters!$B$10*$E34/Parameters!$B$4))</f>
        <v/>
      </c>
      <c r="G34" s="3" t="str">
        <f>IF($F34="","",MAX(0,$F34-Parameters!$B$9))</f>
        <v/>
      </c>
      <c r="H34" s="3" t="str">
        <f>IF($G34="","",$G34*Parameters!$B$6)</f>
        <v/>
      </c>
      <c r="I34" s="3" t="str">
        <f t="shared" si="0"/>
        <v/>
      </c>
      <c r="J34" s="3" t="str">
        <f>IF($E34="","",($C34+$D34)*$E34/Parameters!$B$4)</f>
        <v/>
      </c>
      <c r="K34" s="3" t="str">
        <f t="shared" si="1"/>
        <v/>
      </c>
    </row>
    <row r="35" spans="1:11" x14ac:dyDescent="0.25">
      <c r="A35" s="2"/>
      <c r="B35" s="2"/>
      <c r="C35" s="3"/>
      <c r="D35" s="3"/>
      <c r="E35" s="6"/>
      <c r="F35" s="3" t="str">
        <f>IF($E35="","",MIN($C35*2*$E35/Parameters!$B$4,Parameters!$B$10*$E35/Parameters!$B$4))</f>
        <v/>
      </c>
      <c r="G35" s="3" t="str">
        <f>IF($F35="","",MAX(0,$F35-Parameters!$B$9))</f>
        <v/>
      </c>
      <c r="H35" s="3" t="str">
        <f>IF($G35="","",$G35*Parameters!$B$6)</f>
        <v/>
      </c>
      <c r="I35" s="3" t="str">
        <f t="shared" si="0"/>
        <v/>
      </c>
      <c r="J35" s="3" t="str">
        <f>IF($E35="","",($C35+$D35)*$E35/Parameters!$B$4)</f>
        <v/>
      </c>
      <c r="K35" s="3" t="str">
        <f t="shared" si="1"/>
        <v/>
      </c>
    </row>
    <row r="36" spans="1:11" x14ac:dyDescent="0.25">
      <c r="A36" s="2"/>
      <c r="B36" s="2"/>
      <c r="C36" s="3"/>
      <c r="D36" s="3"/>
      <c r="E36" s="6"/>
      <c r="F36" s="3" t="str">
        <f>IF($E36="","",MIN($C36*2*$E36/Parameters!$B$4,Parameters!$B$10*$E36/Parameters!$B$4))</f>
        <v/>
      </c>
      <c r="G36" s="3" t="str">
        <f>IF($F36="","",MAX(0,$F36-Parameters!$B$9))</f>
        <v/>
      </c>
      <c r="H36" s="3" t="str">
        <f>IF($G36="","",$G36*Parameters!$B$6)</f>
        <v/>
      </c>
      <c r="I36" s="3" t="str">
        <f t="shared" si="0"/>
        <v/>
      </c>
      <c r="J36" s="3" t="str">
        <f>IF($E36="","",($C36+$D36)*$E36/Parameters!$B$4)</f>
        <v/>
      </c>
      <c r="K36" s="3" t="str">
        <f t="shared" si="1"/>
        <v/>
      </c>
    </row>
    <row r="37" spans="1:11" x14ac:dyDescent="0.25">
      <c r="A37" s="2"/>
      <c r="B37" s="2"/>
      <c r="C37" s="3"/>
      <c r="D37" s="3"/>
      <c r="E37" s="6"/>
      <c r="F37" s="3" t="str">
        <f>IF($E37="","",MIN($C37*2*$E37/Parameters!$B$4,Parameters!$B$10*$E37/Parameters!$B$4))</f>
        <v/>
      </c>
      <c r="G37" s="3" t="str">
        <f>IF($F37="","",MAX(0,$F37-Parameters!$B$9))</f>
        <v/>
      </c>
      <c r="H37" s="3" t="str">
        <f>IF($G37="","",$G37*Parameters!$B$6)</f>
        <v/>
      </c>
      <c r="I37" s="3" t="str">
        <f t="shared" si="0"/>
        <v/>
      </c>
      <c r="J37" s="3" t="str">
        <f>IF($E37="","",($C37+$D37)*$E37/Parameters!$B$4)</f>
        <v/>
      </c>
      <c r="K37" s="3" t="str">
        <f t="shared" si="1"/>
        <v/>
      </c>
    </row>
    <row r="38" spans="1:11" x14ac:dyDescent="0.25">
      <c r="A38" s="2"/>
      <c r="B38" s="2"/>
      <c r="C38" s="3"/>
      <c r="D38" s="3"/>
      <c r="E38" s="6"/>
      <c r="F38" s="3" t="str">
        <f>IF($E38="","",MIN($C38*2*$E38/Parameters!$B$4,Parameters!$B$10*$E38/Parameters!$B$4))</f>
        <v/>
      </c>
      <c r="G38" s="3" t="str">
        <f>IF($F38="","",MAX(0,$F38-Parameters!$B$9))</f>
        <v/>
      </c>
      <c r="H38" s="3" t="str">
        <f>IF($G38="","",$G38*Parameters!$B$6)</f>
        <v/>
      </c>
      <c r="I38" s="3" t="str">
        <f t="shared" si="0"/>
        <v/>
      </c>
      <c r="J38" s="3" t="str">
        <f>IF($E38="","",($C38+$D38)*$E38/Parameters!$B$4)</f>
        <v/>
      </c>
      <c r="K38" s="3" t="str">
        <f t="shared" si="1"/>
        <v/>
      </c>
    </row>
    <row r="39" spans="1:11" x14ac:dyDescent="0.25">
      <c r="A39" s="2"/>
      <c r="B39" s="2"/>
      <c r="C39" s="3"/>
      <c r="D39" s="3"/>
      <c r="E39" s="6"/>
      <c r="F39" s="3" t="str">
        <f>IF($E39="","",MIN($C39*2*$E39/Parameters!$B$4,Parameters!$B$10*$E39/Parameters!$B$4))</f>
        <v/>
      </c>
      <c r="G39" s="3" t="str">
        <f>IF($F39="","",MAX(0,$F39-Parameters!$B$9))</f>
        <v/>
      </c>
      <c r="H39" s="3" t="str">
        <f>IF($G39="","",$G39*Parameters!$B$6)</f>
        <v/>
      </c>
      <c r="I39" s="3" t="str">
        <f t="shared" si="0"/>
        <v/>
      </c>
      <c r="J39" s="3" t="str">
        <f>IF($E39="","",($C39+$D39)*$E39/Parameters!$B$4)</f>
        <v/>
      </c>
      <c r="K39" s="3" t="str">
        <f t="shared" si="1"/>
        <v/>
      </c>
    </row>
    <row r="40" spans="1:11" x14ac:dyDescent="0.25">
      <c r="A40" s="2"/>
      <c r="B40" s="2"/>
      <c r="C40" s="3"/>
      <c r="D40" s="3"/>
      <c r="E40" s="6"/>
      <c r="F40" s="3" t="str">
        <f>IF($E40="","",MIN($C40*2*$E40/Parameters!$B$4,Parameters!$B$10*$E40/Parameters!$B$4))</f>
        <v/>
      </c>
      <c r="G40" s="3" t="str">
        <f>IF($F40="","",MAX(0,$F40-Parameters!$B$9))</f>
        <v/>
      </c>
      <c r="H40" s="3" t="str">
        <f>IF($G40="","",$G40*Parameters!$B$6)</f>
        <v/>
      </c>
      <c r="I40" s="3" t="str">
        <f t="shared" si="0"/>
        <v/>
      </c>
      <c r="J40" s="3" t="str">
        <f>IF($E40="","",($C40+$D40)*$E40/Parameters!$B$4)</f>
        <v/>
      </c>
      <c r="K40" s="3" t="str">
        <f t="shared" si="1"/>
        <v/>
      </c>
    </row>
    <row r="41" spans="1:11" x14ac:dyDescent="0.25">
      <c r="A41" s="2"/>
      <c r="B41" s="2"/>
      <c r="C41" s="3"/>
      <c r="D41" s="3"/>
      <c r="E41" s="6"/>
      <c r="F41" s="3" t="str">
        <f>IF($E41="","",MIN($C41*2*$E41/Parameters!$B$4,Parameters!$B$10*$E41/Parameters!$B$4))</f>
        <v/>
      </c>
      <c r="G41" s="3" t="str">
        <f>IF($F41="","",MAX(0,$F41-Parameters!$B$9))</f>
        <v/>
      </c>
      <c r="H41" s="3" t="str">
        <f>IF($G41="","",$G41*Parameters!$B$6)</f>
        <v/>
      </c>
      <c r="I41" s="3" t="str">
        <f t="shared" si="0"/>
        <v/>
      </c>
      <c r="J41" s="3" t="str">
        <f>IF($E41="","",($C41+$D41)*$E41/Parameters!$B$4)</f>
        <v/>
      </c>
      <c r="K41" s="3" t="str">
        <f t="shared" si="1"/>
        <v/>
      </c>
    </row>
    <row r="42" spans="1:11" x14ac:dyDescent="0.25">
      <c r="A42" s="2"/>
      <c r="B42" s="2"/>
      <c r="C42" s="3"/>
      <c r="D42" s="3"/>
      <c r="E42" s="6"/>
      <c r="F42" s="3" t="str">
        <f>IF($E42="","",MIN($C42*2*$E42/Parameters!$B$4,Parameters!$B$10*$E42/Parameters!$B$4))</f>
        <v/>
      </c>
      <c r="G42" s="3" t="str">
        <f>IF($F42="","",MAX(0,$F42-Parameters!$B$9))</f>
        <v/>
      </c>
      <c r="H42" s="3" t="str">
        <f>IF($G42="","",$G42*Parameters!$B$6)</f>
        <v/>
      </c>
      <c r="I42" s="3" t="str">
        <f t="shared" si="0"/>
        <v/>
      </c>
      <c r="J42" s="3" t="str">
        <f>IF($E42="","",($C42+$D42)*$E42/Parameters!$B$4)</f>
        <v/>
      </c>
      <c r="K42" s="3" t="str">
        <f t="shared" si="1"/>
        <v/>
      </c>
    </row>
    <row r="43" spans="1:11" x14ac:dyDescent="0.25">
      <c r="A43" s="2"/>
      <c r="B43" s="2"/>
      <c r="C43" s="3"/>
      <c r="D43" s="3"/>
      <c r="E43" s="6"/>
      <c r="F43" s="3" t="str">
        <f>IF($E43="","",MIN($C43*2*$E43/Parameters!$B$4,Parameters!$B$10*$E43/Parameters!$B$4))</f>
        <v/>
      </c>
      <c r="G43" s="3" t="str">
        <f>IF($F43="","",MAX(0,$F43-Parameters!$B$9))</f>
        <v/>
      </c>
      <c r="H43" s="3" t="str">
        <f>IF($G43="","",$G43*Parameters!$B$6)</f>
        <v/>
      </c>
      <c r="I43" s="3" t="str">
        <f t="shared" si="0"/>
        <v/>
      </c>
      <c r="J43" s="3" t="str">
        <f>IF($E43="","",($C43+$D43)*$E43/Parameters!$B$4)</f>
        <v/>
      </c>
      <c r="K43" s="3" t="str">
        <f t="shared" si="1"/>
        <v/>
      </c>
    </row>
    <row r="44" spans="1:11" x14ac:dyDescent="0.25">
      <c r="A44" s="2"/>
      <c r="B44" s="2"/>
      <c r="C44" s="3"/>
      <c r="D44" s="3"/>
      <c r="E44" s="6"/>
      <c r="F44" s="3" t="str">
        <f>IF($E44="","",MIN($C44*2*$E44/Parameters!$B$4,Parameters!$B$10*$E44/Parameters!$B$4))</f>
        <v/>
      </c>
      <c r="G44" s="3" t="str">
        <f>IF($F44="","",MAX(0,$F44-Parameters!$B$9))</f>
        <v/>
      </c>
      <c r="H44" s="3" t="str">
        <f>IF($G44="","",$G44*Parameters!$B$6)</f>
        <v/>
      </c>
      <c r="I44" s="3" t="str">
        <f t="shared" si="0"/>
        <v/>
      </c>
      <c r="J44" s="3" t="str">
        <f>IF($E44="","",($C44+$D44)*$E44/Parameters!$B$4)</f>
        <v/>
      </c>
      <c r="K44" s="3" t="str">
        <f t="shared" si="1"/>
        <v/>
      </c>
    </row>
    <row r="45" spans="1:11" x14ac:dyDescent="0.25">
      <c r="A45" s="2"/>
      <c r="B45" s="2"/>
      <c r="C45" s="3"/>
      <c r="D45" s="3"/>
      <c r="E45" s="6"/>
      <c r="F45" s="3" t="str">
        <f>IF($E45="","",MIN($C45*2*$E45/Parameters!$B$4,Parameters!$B$10*$E45/Parameters!$B$4))</f>
        <v/>
      </c>
      <c r="G45" s="3" t="str">
        <f>IF($F45="","",MAX(0,$F45-Parameters!$B$9))</f>
        <v/>
      </c>
      <c r="H45" s="3" t="str">
        <f>IF($G45="","",$G45*Parameters!$B$6)</f>
        <v/>
      </c>
      <c r="I45" s="3" t="str">
        <f t="shared" si="0"/>
        <v/>
      </c>
      <c r="J45" s="3" t="str">
        <f>IF($E45="","",($C45+$D45)*$E45/Parameters!$B$4)</f>
        <v/>
      </c>
      <c r="K45" s="3" t="str">
        <f t="shared" si="1"/>
        <v/>
      </c>
    </row>
    <row r="46" spans="1:11" x14ac:dyDescent="0.25">
      <c r="A46" s="2"/>
      <c r="B46" s="2"/>
      <c r="C46" s="3"/>
      <c r="D46" s="3"/>
      <c r="E46" s="6"/>
      <c r="F46" s="3" t="str">
        <f>IF($E46="","",MIN($C46*2*$E46/Parameters!$B$4,Parameters!$B$10*$E46/Parameters!$B$4))</f>
        <v/>
      </c>
      <c r="G46" s="3" t="str">
        <f>IF($F46="","",MAX(0,$F46-Parameters!$B$9))</f>
        <v/>
      </c>
      <c r="H46" s="3" t="str">
        <f>IF($G46="","",$G46*Parameters!$B$6)</f>
        <v/>
      </c>
      <c r="I46" s="3" t="str">
        <f t="shared" si="0"/>
        <v/>
      </c>
      <c r="J46" s="3" t="str">
        <f>IF($E46="","",($C46+$D46)*$E46/Parameters!$B$4)</f>
        <v/>
      </c>
      <c r="K46" s="3" t="str">
        <f t="shared" si="1"/>
        <v/>
      </c>
    </row>
    <row r="47" spans="1:11" x14ac:dyDescent="0.25">
      <c r="A47" s="2"/>
      <c r="B47" s="2"/>
      <c r="C47" s="3"/>
      <c r="D47" s="3"/>
      <c r="E47" s="6"/>
      <c r="F47" s="3" t="str">
        <f>IF($E47="","",MIN($C47*2*$E47/Parameters!$B$4,Parameters!$B$10*$E47/Parameters!$B$4))</f>
        <v/>
      </c>
      <c r="G47" s="3" t="str">
        <f>IF($F47="","",MAX(0,$F47-Parameters!$B$9))</f>
        <v/>
      </c>
      <c r="H47" s="3" t="str">
        <f>IF($G47="","",$G47*Parameters!$B$6)</f>
        <v/>
      </c>
      <c r="I47" s="3" t="str">
        <f t="shared" si="0"/>
        <v/>
      </c>
      <c r="J47" s="3" t="str">
        <f>IF($E47="","",($C47+$D47)*$E47/Parameters!$B$4)</f>
        <v/>
      </c>
      <c r="K47" s="3" t="str">
        <f t="shared" si="1"/>
        <v/>
      </c>
    </row>
    <row r="48" spans="1:11" x14ac:dyDescent="0.25">
      <c r="A48" s="2"/>
      <c r="B48" s="2"/>
      <c r="C48" s="3"/>
      <c r="D48" s="3"/>
      <c r="E48" s="6"/>
      <c r="F48" s="3" t="str">
        <f>IF($E48="","",MIN($C48*2*$E48/Parameters!$B$4,Parameters!$B$10*$E48/Parameters!$B$4))</f>
        <v/>
      </c>
      <c r="G48" s="3" t="str">
        <f>IF($F48="","",MAX(0,$F48-Parameters!$B$9))</f>
        <v/>
      </c>
      <c r="H48" s="3" t="str">
        <f>IF($G48="","",$G48*Parameters!$B$6)</f>
        <v/>
      </c>
      <c r="I48" s="3" t="str">
        <f t="shared" si="0"/>
        <v/>
      </c>
      <c r="J48" s="3" t="str">
        <f>IF($E48="","",($C48+$D48)*$E48/Parameters!$B$4)</f>
        <v/>
      </c>
      <c r="K48" s="3" t="str">
        <f t="shared" si="1"/>
        <v/>
      </c>
    </row>
    <row r="49" spans="1:11" x14ac:dyDescent="0.25">
      <c r="A49" s="2"/>
      <c r="B49" s="2"/>
      <c r="C49" s="3"/>
      <c r="D49" s="3"/>
      <c r="E49" s="6"/>
      <c r="F49" s="3" t="str">
        <f>IF($E49="","",MIN($C49*2*$E49/Parameters!$B$4,Parameters!$B$10*$E49/Parameters!$B$4))</f>
        <v/>
      </c>
      <c r="G49" s="3" t="str">
        <f>IF($F49="","",MAX(0,$F49-Parameters!$B$9))</f>
        <v/>
      </c>
      <c r="H49" s="3" t="str">
        <f>IF($G49="","",$G49*Parameters!$B$6)</f>
        <v/>
      </c>
      <c r="I49" s="3" t="str">
        <f t="shared" si="0"/>
        <v/>
      </c>
      <c r="J49" s="3" t="str">
        <f>IF($E49="","",($C49+$D49)*$E49/Parameters!$B$4)</f>
        <v/>
      </c>
      <c r="K49" s="3" t="str">
        <f t="shared" si="1"/>
        <v/>
      </c>
    </row>
    <row r="50" spans="1:11" x14ac:dyDescent="0.25">
      <c r="A50" s="2"/>
      <c r="B50" s="2"/>
      <c r="C50" s="3"/>
      <c r="D50" s="3"/>
      <c r="E50" s="6"/>
      <c r="F50" s="3" t="str">
        <f>IF($E50="","",MIN($C50*2*$E50/Parameters!$B$4,Parameters!$B$10*$E50/Parameters!$B$4))</f>
        <v/>
      </c>
      <c r="G50" s="3" t="str">
        <f>IF($F50="","",MAX(0,$F50-Parameters!$B$9))</f>
        <v/>
      </c>
      <c r="H50" s="3" t="str">
        <f>IF($G50="","",$G50*Parameters!$B$6)</f>
        <v/>
      </c>
      <c r="I50" s="3" t="str">
        <f t="shared" si="0"/>
        <v/>
      </c>
      <c r="J50" s="3" t="str">
        <f>IF($E50="","",($C50+$D50)*$E50/Parameters!$B$4)</f>
        <v/>
      </c>
      <c r="K50" s="3" t="str">
        <f t="shared" si="1"/>
        <v/>
      </c>
    </row>
    <row r="51" spans="1:11" x14ac:dyDescent="0.25">
      <c r="A51" s="2"/>
      <c r="B51" s="2"/>
      <c r="C51" s="3"/>
      <c r="D51" s="3"/>
      <c r="E51" s="6"/>
      <c r="F51" s="3" t="str">
        <f>IF($E51="","",MIN($C51*2*$E51/Parameters!$B$4,Parameters!$B$10*$E51/Parameters!$B$4))</f>
        <v/>
      </c>
      <c r="G51" s="3" t="str">
        <f>IF($F51="","",MAX(0,$F51-Parameters!$B$9))</f>
        <v/>
      </c>
      <c r="H51" s="3" t="str">
        <f>IF($G51="","",$G51*Parameters!$B$6)</f>
        <v/>
      </c>
      <c r="I51" s="3" t="str">
        <f t="shared" si="0"/>
        <v/>
      </c>
      <c r="J51" s="3" t="str">
        <f>IF($E51="","",($C51+$D51)*$E51/Parameters!$B$4)</f>
        <v/>
      </c>
      <c r="K51" s="3" t="str">
        <f t="shared" si="1"/>
        <v/>
      </c>
    </row>
    <row r="52" spans="1:11" x14ac:dyDescent="0.25">
      <c r="A52" s="2"/>
      <c r="B52" s="2"/>
      <c r="C52" s="3"/>
      <c r="D52" s="3"/>
      <c r="E52" s="6"/>
      <c r="F52" s="3" t="str">
        <f>IF($E52="","",MIN($C52*2*$E52/Parameters!$B$4,Parameters!$B$10*$E52/Parameters!$B$4))</f>
        <v/>
      </c>
      <c r="G52" s="3" t="str">
        <f>IF($F52="","",MAX(0,$F52-Parameters!$B$9))</f>
        <v/>
      </c>
      <c r="H52" s="3" t="str">
        <f>IF($G52="","",$G52*Parameters!$B$6)</f>
        <v/>
      </c>
      <c r="I52" s="3" t="str">
        <f t="shared" si="0"/>
        <v/>
      </c>
      <c r="J52" s="3" t="str">
        <f>IF($E52="","",($C52+$D52)*$E52/Parameters!$B$4)</f>
        <v/>
      </c>
      <c r="K52" s="3" t="str">
        <f t="shared" si="1"/>
        <v/>
      </c>
    </row>
    <row r="53" spans="1:11" x14ac:dyDescent="0.25">
      <c r="A53" s="2"/>
      <c r="B53" s="2"/>
      <c r="C53" s="3"/>
      <c r="D53" s="3"/>
      <c r="E53" s="6"/>
      <c r="F53" s="3" t="str">
        <f>IF($E53="","",MIN($C53*2*$E53/Parameters!$B$4,Parameters!$B$10*$E53/Parameters!$B$4))</f>
        <v/>
      </c>
      <c r="G53" s="3" t="str">
        <f>IF($F53="","",MAX(0,$F53-Parameters!$B$9))</f>
        <v/>
      </c>
      <c r="H53" s="3" t="str">
        <f>IF($G53="","",$G53*Parameters!$B$6)</f>
        <v/>
      </c>
      <c r="I53" s="3" t="str">
        <f t="shared" si="0"/>
        <v/>
      </c>
      <c r="J53" s="3" t="str">
        <f>IF($E53="","",($C53+$D53)*$E53/Parameters!$B$4)</f>
        <v/>
      </c>
      <c r="K53" s="3" t="str">
        <f t="shared" si="1"/>
        <v/>
      </c>
    </row>
    <row r="54" spans="1:11" x14ac:dyDescent="0.25">
      <c r="A54" s="2"/>
      <c r="B54" s="2"/>
      <c r="C54" s="3"/>
      <c r="D54" s="3"/>
      <c r="E54" s="6"/>
      <c r="F54" s="3" t="str">
        <f>IF($E54="","",MIN($C54*2*$E54/Parameters!$B$4,Parameters!$B$10*$E54/Parameters!$B$4))</f>
        <v/>
      </c>
      <c r="G54" s="3" t="str">
        <f>IF($F54="","",MAX(0,$F54-Parameters!$B$9))</f>
        <v/>
      </c>
      <c r="H54" s="3" t="str">
        <f>IF($G54="","",$G54*Parameters!$B$6)</f>
        <v/>
      </c>
      <c r="I54" s="3" t="str">
        <f t="shared" si="0"/>
        <v/>
      </c>
      <c r="J54" s="3" t="str">
        <f>IF($E54="","",($C54+$D54)*$E54/Parameters!$B$4)</f>
        <v/>
      </c>
      <c r="K54" s="3" t="str">
        <f t="shared" si="1"/>
        <v/>
      </c>
    </row>
    <row r="55" spans="1:11" x14ac:dyDescent="0.25">
      <c r="A55" s="2"/>
      <c r="B55" s="2"/>
      <c r="C55" s="3"/>
      <c r="D55" s="3"/>
      <c r="E55" s="6"/>
      <c r="F55" s="3" t="str">
        <f>IF($E55="","",MIN($C55*2*$E55/Parameters!$B$4,Parameters!$B$10*$E55/Parameters!$B$4))</f>
        <v/>
      </c>
      <c r="G55" s="3" t="str">
        <f>IF($F55="","",MAX(0,$F55-Parameters!$B$9))</f>
        <v/>
      </c>
      <c r="H55" s="3" t="str">
        <f>IF($G55="","",$G55*Parameters!$B$6)</f>
        <v/>
      </c>
      <c r="I55" s="3" t="str">
        <f t="shared" si="0"/>
        <v/>
      </c>
      <c r="J55" s="3" t="str">
        <f>IF($E55="","",($C55+$D55)*$E55/Parameters!$B$4)</f>
        <v/>
      </c>
      <c r="K55" s="3" t="str">
        <f t="shared" si="1"/>
        <v/>
      </c>
    </row>
    <row r="56" spans="1:11" x14ac:dyDescent="0.25">
      <c r="A56" s="2"/>
      <c r="B56" s="2"/>
      <c r="C56" s="3"/>
      <c r="D56" s="3"/>
      <c r="E56" s="6"/>
      <c r="F56" s="3" t="str">
        <f>IF($E56="","",MIN($C56*2*$E56/Parameters!$B$4,Parameters!$B$10*$E56/Parameters!$B$4))</f>
        <v/>
      </c>
      <c r="G56" s="3" t="str">
        <f>IF($F56="","",MAX(0,$F56-Parameters!$B$9))</f>
        <v/>
      </c>
      <c r="H56" s="3" t="str">
        <f>IF($G56="","",$G56*Parameters!$B$6)</f>
        <v/>
      </c>
      <c r="I56" s="3" t="str">
        <f t="shared" si="0"/>
        <v/>
      </c>
      <c r="J56" s="3" t="str">
        <f>IF($E56="","",($C56+$D56)*$E56/Parameters!$B$4)</f>
        <v/>
      </c>
      <c r="K56" s="3" t="str">
        <f t="shared" si="1"/>
        <v/>
      </c>
    </row>
    <row r="57" spans="1:11" x14ac:dyDescent="0.25">
      <c r="A57" s="2"/>
      <c r="B57" s="2"/>
      <c r="C57" s="3"/>
      <c r="D57" s="3"/>
      <c r="E57" s="6"/>
      <c r="F57" s="3" t="str">
        <f>IF($E57="","",MIN($C57*2*$E57/Parameters!$B$4,Parameters!$B$10*$E57/Parameters!$B$4))</f>
        <v/>
      </c>
      <c r="G57" s="3" t="str">
        <f>IF($F57="","",MAX(0,$F57-Parameters!$B$9))</f>
        <v/>
      </c>
      <c r="H57" s="3" t="str">
        <f>IF($G57="","",$G57*Parameters!$B$6)</f>
        <v/>
      </c>
      <c r="I57" s="3" t="str">
        <f t="shared" si="0"/>
        <v/>
      </c>
      <c r="J57" s="3" t="str">
        <f>IF($E57="","",($C57+$D57)*$E57/Parameters!$B$4)</f>
        <v/>
      </c>
      <c r="K57" s="3" t="str">
        <f t="shared" si="1"/>
        <v/>
      </c>
    </row>
    <row r="58" spans="1:11" x14ac:dyDescent="0.25">
      <c r="A58" s="2"/>
      <c r="B58" s="2"/>
      <c r="C58" s="3"/>
      <c r="D58" s="3"/>
      <c r="E58" s="6"/>
      <c r="F58" s="3" t="str">
        <f>IF($E58="","",MIN($C58*2*$E58/Parameters!$B$4,Parameters!$B$10*$E58/Parameters!$B$4))</f>
        <v/>
      </c>
      <c r="G58" s="3" t="str">
        <f>IF($F58="","",MAX(0,$F58-Parameters!$B$9))</f>
        <v/>
      </c>
      <c r="H58" s="3" t="str">
        <f>IF($G58="","",$G58*Parameters!$B$6)</f>
        <v/>
      </c>
      <c r="I58" s="3" t="str">
        <f t="shared" si="0"/>
        <v/>
      </c>
      <c r="J58" s="3" t="str">
        <f>IF($E58="","",($C58+$D58)*$E58/Parameters!$B$4)</f>
        <v/>
      </c>
      <c r="K58" s="3" t="str">
        <f t="shared" si="1"/>
        <v/>
      </c>
    </row>
    <row r="59" spans="1:11" x14ac:dyDescent="0.25">
      <c r="A59" s="2"/>
      <c r="B59" s="2"/>
      <c r="C59" s="3"/>
      <c r="D59" s="3"/>
      <c r="E59" s="6"/>
      <c r="F59" s="3" t="str">
        <f>IF($E59="","",MIN($C59*2*$E59/Parameters!$B$4,Parameters!$B$10*$E59/Parameters!$B$4))</f>
        <v/>
      </c>
      <c r="G59" s="3" t="str">
        <f>IF($F59="","",MAX(0,$F59-Parameters!$B$9))</f>
        <v/>
      </c>
      <c r="H59" s="3" t="str">
        <f>IF($G59="","",$G59*Parameters!$B$6)</f>
        <v/>
      </c>
      <c r="I59" s="3" t="str">
        <f t="shared" si="0"/>
        <v/>
      </c>
      <c r="J59" s="3" t="str">
        <f>IF($E59="","",($C59+$D59)*$E59/Parameters!$B$4)</f>
        <v/>
      </c>
      <c r="K59" s="3" t="str">
        <f t="shared" si="1"/>
        <v/>
      </c>
    </row>
    <row r="60" spans="1:11" x14ac:dyDescent="0.25">
      <c r="A60" s="2"/>
      <c r="B60" s="2"/>
      <c r="C60" s="3"/>
      <c r="D60" s="3"/>
      <c r="E60" s="6"/>
      <c r="F60" s="3" t="str">
        <f>IF($E60="","",MIN($C60*2*$E60/Parameters!$B$4,Parameters!$B$10*$E60/Parameters!$B$4))</f>
        <v/>
      </c>
      <c r="G60" s="3" t="str">
        <f>IF($F60="","",MAX(0,$F60-Parameters!$B$9))</f>
        <v/>
      </c>
      <c r="H60" s="3" t="str">
        <f>IF($G60="","",$G60*Parameters!$B$6)</f>
        <v/>
      </c>
      <c r="I60" s="3" t="str">
        <f t="shared" si="0"/>
        <v/>
      </c>
      <c r="J60" s="3" t="str">
        <f>IF($E60="","",($C60+$D60)*$E60/Parameters!$B$4)</f>
        <v/>
      </c>
      <c r="K60" s="3" t="str">
        <f t="shared" si="1"/>
        <v/>
      </c>
    </row>
    <row r="61" spans="1:11" x14ac:dyDescent="0.25">
      <c r="A61" s="2"/>
      <c r="B61" s="2"/>
      <c r="C61" s="3"/>
      <c r="D61" s="3"/>
      <c r="E61" s="6"/>
      <c r="F61" s="3" t="str">
        <f>IF($E61="","",MIN($C61*2*$E61/Parameters!$B$4,Parameters!$B$10*$E61/Parameters!$B$4))</f>
        <v/>
      </c>
      <c r="G61" s="3" t="str">
        <f>IF($F61="","",MAX(0,$F61-Parameters!$B$9))</f>
        <v/>
      </c>
      <c r="H61" s="3" t="str">
        <f>IF($G61="","",$G61*Parameters!$B$6)</f>
        <v/>
      </c>
      <c r="I61" s="3" t="str">
        <f t="shared" si="0"/>
        <v/>
      </c>
      <c r="J61" s="3" t="str">
        <f>IF($E61="","",($C61+$D61)*$E61/Parameters!$B$4)</f>
        <v/>
      </c>
      <c r="K61" s="3" t="str">
        <f t="shared" si="1"/>
        <v/>
      </c>
    </row>
    <row r="62" spans="1:11" x14ac:dyDescent="0.25">
      <c r="A62" s="2"/>
      <c r="B62" s="2"/>
      <c r="C62" s="3"/>
      <c r="D62" s="3"/>
      <c r="E62" s="6"/>
      <c r="F62" s="3" t="str">
        <f>IF($E62="","",MIN($C62*2*$E62/Parameters!$B$4,Parameters!$B$10*$E62/Parameters!$B$4))</f>
        <v/>
      </c>
      <c r="G62" s="3" t="str">
        <f>IF($F62="","",MAX(0,$F62-Parameters!$B$9))</f>
        <v/>
      </c>
      <c r="H62" s="3" t="str">
        <f>IF($G62="","",$G62*Parameters!$B$6)</f>
        <v/>
      </c>
      <c r="I62" s="3" t="str">
        <f t="shared" si="0"/>
        <v/>
      </c>
      <c r="J62" s="3" t="str">
        <f>IF($E62="","",($C62+$D62)*$E62/Parameters!$B$4)</f>
        <v/>
      </c>
      <c r="K62" s="3" t="str">
        <f t="shared" si="1"/>
        <v/>
      </c>
    </row>
    <row r="63" spans="1:11" x14ac:dyDescent="0.25">
      <c r="A63" s="2"/>
      <c r="B63" s="2"/>
      <c r="C63" s="3"/>
      <c r="D63" s="3"/>
      <c r="E63" s="6"/>
      <c r="F63" s="3" t="str">
        <f>IF($E63="","",MIN($C63*2*$E63/Parameters!$B$4,Parameters!$B$10*$E63/Parameters!$B$4))</f>
        <v/>
      </c>
      <c r="G63" s="3" t="str">
        <f>IF($F63="","",MAX(0,$F63-Parameters!$B$9))</f>
        <v/>
      </c>
      <c r="H63" s="3" t="str">
        <f>IF($G63="","",$G63*Parameters!$B$6)</f>
        <v/>
      </c>
      <c r="I63" s="3" t="str">
        <f t="shared" si="0"/>
        <v/>
      </c>
      <c r="J63" s="3" t="str">
        <f>IF($E63="","",($C63+$D63)*$E63/Parameters!$B$4)</f>
        <v/>
      </c>
      <c r="K63" s="3" t="str">
        <f t="shared" si="1"/>
        <v/>
      </c>
    </row>
    <row r="64" spans="1:11" x14ac:dyDescent="0.25">
      <c r="A64" s="2"/>
      <c r="B64" s="2"/>
      <c r="C64" s="3"/>
      <c r="D64" s="3"/>
      <c r="E64" s="6"/>
      <c r="F64" s="3" t="str">
        <f>IF($E64="","",MIN($C64*2*$E64/Parameters!$B$4,Parameters!$B$10*$E64/Parameters!$B$4))</f>
        <v/>
      </c>
      <c r="G64" s="3" t="str">
        <f>IF($F64="","",MAX(0,$F64-Parameters!$B$9))</f>
        <v/>
      </c>
      <c r="H64" s="3" t="str">
        <f>IF($G64="","",$G64*Parameters!$B$6)</f>
        <v/>
      </c>
      <c r="I64" s="3" t="str">
        <f t="shared" si="0"/>
        <v/>
      </c>
      <c r="J64" s="3" t="str">
        <f>IF($E64="","",($C64+$D64)*$E64/Parameters!$B$4)</f>
        <v/>
      </c>
      <c r="K64" s="3" t="str">
        <f t="shared" si="1"/>
        <v/>
      </c>
    </row>
    <row r="65" spans="1:11" x14ac:dyDescent="0.25">
      <c r="A65" s="2"/>
      <c r="B65" s="2"/>
      <c r="C65" s="3"/>
      <c r="D65" s="3"/>
      <c r="E65" s="6"/>
      <c r="F65" s="3" t="str">
        <f>IF($E65="","",MIN($C65*2*$E65/Parameters!$B$4,Parameters!$B$10*$E65/Parameters!$B$4))</f>
        <v/>
      </c>
      <c r="G65" s="3" t="str">
        <f>IF($F65="","",MAX(0,$F65-Parameters!$B$9))</f>
        <v/>
      </c>
      <c r="H65" s="3" t="str">
        <f>IF($G65="","",$G65*Parameters!$B$6)</f>
        <v/>
      </c>
      <c r="I65" s="3" t="str">
        <f t="shared" si="0"/>
        <v/>
      </c>
      <c r="J65" s="3" t="str">
        <f>IF($E65="","",($C65+$D65)*$E65/Parameters!$B$4)</f>
        <v/>
      </c>
      <c r="K65" s="3" t="str">
        <f t="shared" si="1"/>
        <v/>
      </c>
    </row>
    <row r="66" spans="1:11" x14ac:dyDescent="0.25">
      <c r="A66" s="2"/>
      <c r="B66" s="2"/>
      <c r="C66" s="3"/>
      <c r="D66" s="3"/>
      <c r="E66" s="6"/>
      <c r="F66" s="3" t="str">
        <f>IF($E66="","",MIN($C66*2*$E66/Parameters!$B$4,Parameters!$B$10*$E66/Parameters!$B$4))</f>
        <v/>
      </c>
      <c r="G66" s="3" t="str">
        <f>IF($F66="","",MAX(0,$F66-Parameters!$B$9))</f>
        <v/>
      </c>
      <c r="H66" s="3" t="str">
        <f>IF($G66="","",$G66*Parameters!$B$6)</f>
        <v/>
      </c>
      <c r="I66" s="3" t="str">
        <f t="shared" ref="I66:I129" si="2">IF($F66="","",$F66-$H66)</f>
        <v/>
      </c>
      <c r="J66" s="3" t="str">
        <f>IF($E66="","",($C66+$D66)*$E66/Parameters!$B$4)</f>
        <v/>
      </c>
      <c r="K66" s="3" t="str">
        <f t="shared" ref="K66:K129" si="3">IF($E66="","",$I66+$J66)</f>
        <v/>
      </c>
    </row>
    <row r="67" spans="1:11" x14ac:dyDescent="0.25">
      <c r="A67" s="2"/>
      <c r="B67" s="2"/>
      <c r="C67" s="3"/>
      <c r="D67" s="3"/>
      <c r="E67" s="6"/>
      <c r="F67" s="3" t="str">
        <f>IF($E67="","",MIN($C67*2*$E67/Parameters!$B$4,Parameters!$B$10*$E67/Parameters!$B$4))</f>
        <v/>
      </c>
      <c r="G67" s="3" t="str">
        <f>IF($F67="","",MAX(0,$F67-Parameters!$B$9))</f>
        <v/>
      </c>
      <c r="H67" s="3" t="str">
        <f>IF($G67="","",$G67*Parameters!$B$6)</f>
        <v/>
      </c>
      <c r="I67" s="3" t="str">
        <f t="shared" si="2"/>
        <v/>
      </c>
      <c r="J67" s="3" t="str">
        <f>IF($E67="","",($C67+$D67)*$E67/Parameters!$B$4)</f>
        <v/>
      </c>
      <c r="K67" s="3" t="str">
        <f t="shared" si="3"/>
        <v/>
      </c>
    </row>
    <row r="68" spans="1:11" x14ac:dyDescent="0.25">
      <c r="A68" s="2"/>
      <c r="B68" s="2"/>
      <c r="C68" s="3"/>
      <c r="D68" s="3"/>
      <c r="E68" s="6"/>
      <c r="F68" s="3" t="str">
        <f>IF($E68="","",MIN($C68*2*$E68/Parameters!$B$4,Parameters!$B$10*$E68/Parameters!$B$4))</f>
        <v/>
      </c>
      <c r="G68" s="3" t="str">
        <f>IF($F68="","",MAX(0,$F68-Parameters!$B$9))</f>
        <v/>
      </c>
      <c r="H68" s="3" t="str">
        <f>IF($G68="","",$G68*Parameters!$B$6)</f>
        <v/>
      </c>
      <c r="I68" s="3" t="str">
        <f t="shared" si="2"/>
        <v/>
      </c>
      <c r="J68" s="3" t="str">
        <f>IF($E68="","",($C68+$D68)*$E68/Parameters!$B$4)</f>
        <v/>
      </c>
      <c r="K68" s="3" t="str">
        <f t="shared" si="3"/>
        <v/>
      </c>
    </row>
    <row r="69" spans="1:11" x14ac:dyDescent="0.25">
      <c r="A69" s="2"/>
      <c r="B69" s="2"/>
      <c r="C69" s="3"/>
      <c r="D69" s="3"/>
      <c r="E69" s="6"/>
      <c r="F69" s="3" t="str">
        <f>IF($E69="","",MIN($C69*2*$E69/Parameters!$B$4,Parameters!$B$10*$E69/Parameters!$B$4))</f>
        <v/>
      </c>
      <c r="G69" s="3" t="str">
        <f>IF($F69="","",MAX(0,$F69-Parameters!$B$9))</f>
        <v/>
      </c>
      <c r="H69" s="3" t="str">
        <f>IF($G69="","",$G69*Parameters!$B$6)</f>
        <v/>
      </c>
      <c r="I69" s="3" t="str">
        <f t="shared" si="2"/>
        <v/>
      </c>
      <c r="J69" s="3" t="str">
        <f>IF($E69="","",($C69+$D69)*$E69/Parameters!$B$4)</f>
        <v/>
      </c>
      <c r="K69" s="3" t="str">
        <f t="shared" si="3"/>
        <v/>
      </c>
    </row>
    <row r="70" spans="1:11" x14ac:dyDescent="0.25">
      <c r="A70" s="2"/>
      <c r="B70" s="2"/>
      <c r="C70" s="3"/>
      <c r="D70" s="3"/>
      <c r="E70" s="6"/>
      <c r="F70" s="3" t="str">
        <f>IF($E70="","",MIN($C70*2*$E70/Parameters!$B$4,Parameters!$B$10*$E70/Parameters!$B$4))</f>
        <v/>
      </c>
      <c r="G70" s="3" t="str">
        <f>IF($F70="","",MAX(0,$F70-Parameters!$B$9))</f>
        <v/>
      </c>
      <c r="H70" s="3" t="str">
        <f>IF($G70="","",$G70*Parameters!$B$6)</f>
        <v/>
      </c>
      <c r="I70" s="3" t="str">
        <f t="shared" si="2"/>
        <v/>
      </c>
      <c r="J70" s="3" t="str">
        <f>IF($E70="","",($C70+$D70)*$E70/Parameters!$B$4)</f>
        <v/>
      </c>
      <c r="K70" s="3" t="str">
        <f t="shared" si="3"/>
        <v/>
      </c>
    </row>
    <row r="71" spans="1:11" x14ac:dyDescent="0.25">
      <c r="A71" s="2"/>
      <c r="B71" s="2"/>
      <c r="C71" s="3"/>
      <c r="D71" s="3"/>
      <c r="E71" s="6"/>
      <c r="F71" s="3" t="str">
        <f>IF($E71="","",MIN($C71*2*$E71/Parameters!$B$4,Parameters!$B$10*$E71/Parameters!$B$4))</f>
        <v/>
      </c>
      <c r="G71" s="3" t="str">
        <f>IF($F71="","",MAX(0,$F71-Parameters!$B$9))</f>
        <v/>
      </c>
      <c r="H71" s="3" t="str">
        <f>IF($G71="","",$G71*Parameters!$B$6)</f>
        <v/>
      </c>
      <c r="I71" s="3" t="str">
        <f t="shared" si="2"/>
        <v/>
      </c>
      <c r="J71" s="3" t="str">
        <f>IF($E71="","",($C71+$D71)*$E71/Parameters!$B$4)</f>
        <v/>
      </c>
      <c r="K71" s="3" t="str">
        <f t="shared" si="3"/>
        <v/>
      </c>
    </row>
    <row r="72" spans="1:11" x14ac:dyDescent="0.25">
      <c r="A72" s="2"/>
      <c r="B72" s="2"/>
      <c r="C72" s="3"/>
      <c r="D72" s="3"/>
      <c r="E72" s="6"/>
      <c r="F72" s="3" t="str">
        <f>IF($E72="","",MIN($C72*2*$E72/Parameters!$B$4,Parameters!$B$10*$E72/Parameters!$B$4))</f>
        <v/>
      </c>
      <c r="G72" s="3" t="str">
        <f>IF($F72="","",MAX(0,$F72-Parameters!$B$9))</f>
        <v/>
      </c>
      <c r="H72" s="3" t="str">
        <f>IF($G72="","",$G72*Parameters!$B$6)</f>
        <v/>
      </c>
      <c r="I72" s="3" t="str">
        <f t="shared" si="2"/>
        <v/>
      </c>
      <c r="J72" s="3" t="str">
        <f>IF($E72="","",($C72+$D72)*$E72/Parameters!$B$4)</f>
        <v/>
      </c>
      <c r="K72" s="3" t="str">
        <f t="shared" si="3"/>
        <v/>
      </c>
    </row>
    <row r="73" spans="1:11" x14ac:dyDescent="0.25">
      <c r="A73" s="2"/>
      <c r="B73" s="2"/>
      <c r="C73" s="3"/>
      <c r="D73" s="3"/>
      <c r="E73" s="6"/>
      <c r="F73" s="3" t="str">
        <f>IF($E73="","",MIN($C73*2*$E73/Parameters!$B$4,Parameters!$B$10*$E73/Parameters!$B$4))</f>
        <v/>
      </c>
      <c r="G73" s="3" t="str">
        <f>IF($F73="","",MAX(0,$F73-Parameters!$B$9))</f>
        <v/>
      </c>
      <c r="H73" s="3" t="str">
        <f>IF($G73="","",$G73*Parameters!$B$6)</f>
        <v/>
      </c>
      <c r="I73" s="3" t="str">
        <f t="shared" si="2"/>
        <v/>
      </c>
      <c r="J73" s="3" t="str">
        <f>IF($E73="","",($C73+$D73)*$E73/Parameters!$B$4)</f>
        <v/>
      </c>
      <c r="K73" s="3" t="str">
        <f t="shared" si="3"/>
        <v/>
      </c>
    </row>
    <row r="74" spans="1:11" x14ac:dyDescent="0.25">
      <c r="A74" s="2"/>
      <c r="B74" s="2"/>
      <c r="C74" s="3"/>
      <c r="D74" s="3"/>
      <c r="E74" s="6"/>
      <c r="F74" s="3" t="str">
        <f>IF($E74="","",MIN($C74*2*$E74/Parameters!$B$4,Parameters!$B$10*$E74/Parameters!$B$4))</f>
        <v/>
      </c>
      <c r="G74" s="3" t="str">
        <f>IF($F74="","",MAX(0,$F74-Parameters!$B$9))</f>
        <v/>
      </c>
      <c r="H74" s="3" t="str">
        <f>IF($G74="","",$G74*Parameters!$B$6)</f>
        <v/>
      </c>
      <c r="I74" s="3" t="str">
        <f t="shared" si="2"/>
        <v/>
      </c>
      <c r="J74" s="3" t="str">
        <f>IF($E74="","",($C74+$D74)*$E74/Parameters!$B$4)</f>
        <v/>
      </c>
      <c r="K74" s="3" t="str">
        <f t="shared" si="3"/>
        <v/>
      </c>
    </row>
    <row r="75" spans="1:11" x14ac:dyDescent="0.25">
      <c r="A75" s="2"/>
      <c r="B75" s="2"/>
      <c r="C75" s="3"/>
      <c r="D75" s="3"/>
      <c r="E75" s="6"/>
      <c r="F75" s="3" t="str">
        <f>IF($E75="","",MIN($C75*2*$E75/Parameters!$B$4,Parameters!$B$10*$E75/Parameters!$B$4))</f>
        <v/>
      </c>
      <c r="G75" s="3" t="str">
        <f>IF($F75="","",MAX(0,$F75-Parameters!$B$9))</f>
        <v/>
      </c>
      <c r="H75" s="3" t="str">
        <f>IF($G75="","",$G75*Parameters!$B$6)</f>
        <v/>
      </c>
      <c r="I75" s="3" t="str">
        <f t="shared" si="2"/>
        <v/>
      </c>
      <c r="J75" s="3" t="str">
        <f>IF($E75="","",($C75+$D75)*$E75/Parameters!$B$4)</f>
        <v/>
      </c>
      <c r="K75" s="3" t="str">
        <f t="shared" si="3"/>
        <v/>
      </c>
    </row>
    <row r="76" spans="1:11" x14ac:dyDescent="0.25">
      <c r="A76" s="2"/>
      <c r="B76" s="2"/>
      <c r="C76" s="3"/>
      <c r="D76" s="3"/>
      <c r="E76" s="6"/>
      <c r="F76" s="3" t="str">
        <f>IF($E76="","",MIN($C76*2*$E76/Parameters!$B$4,Parameters!$B$10*$E76/Parameters!$B$4))</f>
        <v/>
      </c>
      <c r="G76" s="3" t="str">
        <f>IF($F76="","",MAX(0,$F76-Parameters!$B$9))</f>
        <v/>
      </c>
      <c r="H76" s="3" t="str">
        <f>IF($G76="","",$G76*Parameters!$B$6)</f>
        <v/>
      </c>
      <c r="I76" s="3" t="str">
        <f t="shared" si="2"/>
        <v/>
      </c>
      <c r="J76" s="3" t="str">
        <f>IF($E76="","",($C76+$D76)*$E76/Parameters!$B$4)</f>
        <v/>
      </c>
      <c r="K76" s="3" t="str">
        <f t="shared" si="3"/>
        <v/>
      </c>
    </row>
    <row r="77" spans="1:11" x14ac:dyDescent="0.25">
      <c r="A77" s="2"/>
      <c r="B77" s="2"/>
      <c r="C77" s="3"/>
      <c r="D77" s="3"/>
      <c r="E77" s="6"/>
      <c r="F77" s="3" t="str">
        <f>IF($E77="","",MIN($C77*2*$E77/Parameters!$B$4,Parameters!$B$10*$E77/Parameters!$B$4))</f>
        <v/>
      </c>
      <c r="G77" s="3" t="str">
        <f>IF($F77="","",MAX(0,$F77-Parameters!$B$9))</f>
        <v/>
      </c>
      <c r="H77" s="3" t="str">
        <f>IF($G77="","",$G77*Parameters!$B$6)</f>
        <v/>
      </c>
      <c r="I77" s="3" t="str">
        <f t="shared" si="2"/>
        <v/>
      </c>
      <c r="J77" s="3" t="str">
        <f>IF($E77="","",($C77+$D77)*$E77/Parameters!$B$4)</f>
        <v/>
      </c>
      <c r="K77" s="3" t="str">
        <f t="shared" si="3"/>
        <v/>
      </c>
    </row>
    <row r="78" spans="1:11" x14ac:dyDescent="0.25">
      <c r="A78" s="2"/>
      <c r="B78" s="2"/>
      <c r="C78" s="3"/>
      <c r="D78" s="3"/>
      <c r="E78" s="6"/>
      <c r="F78" s="3" t="str">
        <f>IF($E78="","",MIN($C78*2*$E78/Parameters!$B$4,Parameters!$B$10*$E78/Parameters!$B$4))</f>
        <v/>
      </c>
      <c r="G78" s="3" t="str">
        <f>IF($F78="","",MAX(0,$F78-Parameters!$B$9))</f>
        <v/>
      </c>
      <c r="H78" s="3" t="str">
        <f>IF($G78="","",$G78*Parameters!$B$6)</f>
        <v/>
      </c>
      <c r="I78" s="3" t="str">
        <f t="shared" si="2"/>
        <v/>
      </c>
      <c r="J78" s="3" t="str">
        <f>IF($E78="","",($C78+$D78)*$E78/Parameters!$B$4)</f>
        <v/>
      </c>
      <c r="K78" s="3" t="str">
        <f t="shared" si="3"/>
        <v/>
      </c>
    </row>
    <row r="79" spans="1:11" x14ac:dyDescent="0.25">
      <c r="A79" s="2"/>
      <c r="B79" s="2"/>
      <c r="C79" s="3"/>
      <c r="D79" s="3"/>
      <c r="E79" s="6"/>
      <c r="F79" s="3" t="str">
        <f>IF($E79="","",MIN($C79*2*$E79/Parameters!$B$4,Parameters!$B$10*$E79/Parameters!$B$4))</f>
        <v/>
      </c>
      <c r="G79" s="3" t="str">
        <f>IF($F79="","",MAX(0,$F79-Parameters!$B$9))</f>
        <v/>
      </c>
      <c r="H79" s="3" t="str">
        <f>IF($G79="","",$G79*Parameters!$B$6)</f>
        <v/>
      </c>
      <c r="I79" s="3" t="str">
        <f t="shared" si="2"/>
        <v/>
      </c>
      <c r="J79" s="3" t="str">
        <f>IF($E79="","",($C79+$D79)*$E79/Parameters!$B$4)</f>
        <v/>
      </c>
      <c r="K79" s="3" t="str">
        <f t="shared" si="3"/>
        <v/>
      </c>
    </row>
    <row r="80" spans="1:11" x14ac:dyDescent="0.25">
      <c r="A80" s="2"/>
      <c r="B80" s="2"/>
      <c r="C80" s="3"/>
      <c r="D80" s="3"/>
      <c r="E80" s="6"/>
      <c r="F80" s="3" t="str">
        <f>IF($E80="","",MIN($C80*2*$E80/Parameters!$B$4,Parameters!$B$10*$E80/Parameters!$B$4))</f>
        <v/>
      </c>
      <c r="G80" s="3" t="str">
        <f>IF($F80="","",MAX(0,$F80-Parameters!$B$9))</f>
        <v/>
      </c>
      <c r="H80" s="3" t="str">
        <f>IF($G80="","",$G80*Parameters!$B$6)</f>
        <v/>
      </c>
      <c r="I80" s="3" t="str">
        <f t="shared" si="2"/>
        <v/>
      </c>
      <c r="J80" s="3" t="str">
        <f>IF($E80="","",($C80+$D80)*$E80/Parameters!$B$4)</f>
        <v/>
      </c>
      <c r="K80" s="3" t="str">
        <f t="shared" si="3"/>
        <v/>
      </c>
    </row>
    <row r="81" spans="1:11" x14ac:dyDescent="0.25">
      <c r="A81" s="2"/>
      <c r="B81" s="2"/>
      <c r="C81" s="3"/>
      <c r="D81" s="3"/>
      <c r="E81" s="6"/>
      <c r="F81" s="3" t="str">
        <f>IF($E81="","",MIN($C81*2*$E81/Parameters!$B$4,Parameters!$B$10*$E81/Parameters!$B$4))</f>
        <v/>
      </c>
      <c r="G81" s="3" t="str">
        <f>IF($F81="","",MAX(0,$F81-Parameters!$B$9))</f>
        <v/>
      </c>
      <c r="H81" s="3" t="str">
        <f>IF($G81="","",$G81*Parameters!$B$6)</f>
        <v/>
      </c>
      <c r="I81" s="3" t="str">
        <f t="shared" si="2"/>
        <v/>
      </c>
      <c r="J81" s="3" t="str">
        <f>IF($E81="","",($C81+$D81)*$E81/Parameters!$B$4)</f>
        <v/>
      </c>
      <c r="K81" s="3" t="str">
        <f t="shared" si="3"/>
        <v/>
      </c>
    </row>
    <row r="82" spans="1:11" x14ac:dyDescent="0.25">
      <c r="A82" s="2"/>
      <c r="B82" s="2"/>
      <c r="C82" s="3"/>
      <c r="D82" s="3"/>
      <c r="E82" s="6"/>
      <c r="F82" s="3" t="str">
        <f>IF($E82="","",MIN($C82*2*$E82/Parameters!$B$4,Parameters!$B$10*$E82/Parameters!$B$4))</f>
        <v/>
      </c>
      <c r="G82" s="3" t="str">
        <f>IF($F82="","",MAX(0,$F82-Parameters!$B$9))</f>
        <v/>
      </c>
      <c r="H82" s="3" t="str">
        <f>IF($G82="","",$G82*Parameters!$B$6)</f>
        <v/>
      </c>
      <c r="I82" s="3" t="str">
        <f t="shared" si="2"/>
        <v/>
      </c>
      <c r="J82" s="3" t="str">
        <f>IF($E82="","",($C82+$D82)*$E82/Parameters!$B$4)</f>
        <v/>
      </c>
      <c r="K82" s="3" t="str">
        <f t="shared" si="3"/>
        <v/>
      </c>
    </row>
    <row r="83" spans="1:11" x14ac:dyDescent="0.25">
      <c r="A83" s="2"/>
      <c r="B83" s="2"/>
      <c r="C83" s="3"/>
      <c r="D83" s="3"/>
      <c r="E83" s="6"/>
      <c r="F83" s="3" t="str">
        <f>IF($E83="","",MIN($C83*2*$E83/Parameters!$B$4,Parameters!$B$10*$E83/Parameters!$B$4))</f>
        <v/>
      </c>
      <c r="G83" s="3" t="str">
        <f>IF($F83="","",MAX(0,$F83-Parameters!$B$9))</f>
        <v/>
      </c>
      <c r="H83" s="3" t="str">
        <f>IF($G83="","",$G83*Parameters!$B$6)</f>
        <v/>
      </c>
      <c r="I83" s="3" t="str">
        <f t="shared" si="2"/>
        <v/>
      </c>
      <c r="J83" s="3" t="str">
        <f>IF($E83="","",($C83+$D83)*$E83/Parameters!$B$4)</f>
        <v/>
      </c>
      <c r="K83" s="3" t="str">
        <f t="shared" si="3"/>
        <v/>
      </c>
    </row>
    <row r="84" spans="1:11" x14ac:dyDescent="0.25">
      <c r="A84" s="2"/>
      <c r="B84" s="2"/>
      <c r="C84" s="3"/>
      <c r="D84" s="3"/>
      <c r="E84" s="6"/>
      <c r="F84" s="3" t="str">
        <f>IF($E84="","",MIN($C84*2*$E84/Parameters!$B$4,Parameters!$B$10*$E84/Parameters!$B$4))</f>
        <v/>
      </c>
      <c r="G84" s="3" t="str">
        <f>IF($F84="","",MAX(0,$F84-Parameters!$B$9))</f>
        <v/>
      </c>
      <c r="H84" s="3" t="str">
        <f>IF($G84="","",$G84*Parameters!$B$6)</f>
        <v/>
      </c>
      <c r="I84" s="3" t="str">
        <f t="shared" si="2"/>
        <v/>
      </c>
      <c r="J84" s="3" t="str">
        <f>IF($E84="","",($C84+$D84)*$E84/Parameters!$B$4)</f>
        <v/>
      </c>
      <c r="K84" s="3" t="str">
        <f t="shared" si="3"/>
        <v/>
      </c>
    </row>
    <row r="85" spans="1:11" x14ac:dyDescent="0.25">
      <c r="A85" s="2"/>
      <c r="B85" s="2"/>
      <c r="C85" s="3"/>
      <c r="D85" s="3"/>
      <c r="E85" s="6"/>
      <c r="F85" s="3" t="str">
        <f>IF($E85="","",MIN($C85*2*$E85/Parameters!$B$4,Parameters!$B$10*$E85/Parameters!$B$4))</f>
        <v/>
      </c>
      <c r="G85" s="3" t="str">
        <f>IF($F85="","",MAX(0,$F85-Parameters!$B$9))</f>
        <v/>
      </c>
      <c r="H85" s="3" t="str">
        <f>IF($G85="","",$G85*Parameters!$B$6)</f>
        <v/>
      </c>
      <c r="I85" s="3" t="str">
        <f t="shared" si="2"/>
        <v/>
      </c>
      <c r="J85" s="3" t="str">
        <f>IF($E85="","",($C85+$D85)*$E85/Parameters!$B$4)</f>
        <v/>
      </c>
      <c r="K85" s="3" t="str">
        <f t="shared" si="3"/>
        <v/>
      </c>
    </row>
    <row r="86" spans="1:11" x14ac:dyDescent="0.25">
      <c r="A86" s="2"/>
      <c r="B86" s="2"/>
      <c r="C86" s="3"/>
      <c r="D86" s="3"/>
      <c r="E86" s="6"/>
      <c r="F86" s="3" t="str">
        <f>IF($E86="","",MIN($C86*2*$E86/Parameters!$B$4,Parameters!$B$10*$E86/Parameters!$B$4))</f>
        <v/>
      </c>
      <c r="G86" s="3" t="str">
        <f>IF($F86="","",MAX(0,$F86-Parameters!$B$9))</f>
        <v/>
      </c>
      <c r="H86" s="3" t="str">
        <f>IF($G86="","",$G86*Parameters!$B$6)</f>
        <v/>
      </c>
      <c r="I86" s="3" t="str">
        <f t="shared" si="2"/>
        <v/>
      </c>
      <c r="J86" s="3" t="str">
        <f>IF($E86="","",($C86+$D86)*$E86/Parameters!$B$4)</f>
        <v/>
      </c>
      <c r="K86" s="3" t="str">
        <f t="shared" si="3"/>
        <v/>
      </c>
    </row>
    <row r="87" spans="1:11" x14ac:dyDescent="0.25">
      <c r="A87" s="2"/>
      <c r="B87" s="2"/>
      <c r="C87" s="3"/>
      <c r="D87" s="3"/>
      <c r="E87" s="6"/>
      <c r="F87" s="3" t="str">
        <f>IF($E87="","",MIN($C87*2*$E87/Parameters!$B$4,Parameters!$B$10*$E87/Parameters!$B$4))</f>
        <v/>
      </c>
      <c r="G87" s="3" t="str">
        <f>IF($F87="","",MAX(0,$F87-Parameters!$B$9))</f>
        <v/>
      </c>
      <c r="H87" s="3" t="str">
        <f>IF($G87="","",$G87*Parameters!$B$6)</f>
        <v/>
      </c>
      <c r="I87" s="3" t="str">
        <f t="shared" si="2"/>
        <v/>
      </c>
      <c r="J87" s="3" t="str">
        <f>IF($E87="","",($C87+$D87)*$E87/Parameters!$B$4)</f>
        <v/>
      </c>
      <c r="K87" s="3" t="str">
        <f t="shared" si="3"/>
        <v/>
      </c>
    </row>
    <row r="88" spans="1:11" x14ac:dyDescent="0.25">
      <c r="A88" s="2"/>
      <c r="B88" s="2"/>
      <c r="C88" s="3"/>
      <c r="D88" s="3"/>
      <c r="E88" s="6"/>
      <c r="F88" s="3" t="str">
        <f>IF($E88="","",MIN($C88*2*$E88/Parameters!$B$4,Parameters!$B$10*$E88/Parameters!$B$4))</f>
        <v/>
      </c>
      <c r="G88" s="3" t="str">
        <f>IF($F88="","",MAX(0,$F88-Parameters!$B$9))</f>
        <v/>
      </c>
      <c r="H88" s="3" t="str">
        <f>IF($G88="","",$G88*Parameters!$B$6)</f>
        <v/>
      </c>
      <c r="I88" s="3" t="str">
        <f t="shared" si="2"/>
        <v/>
      </c>
      <c r="J88" s="3" t="str">
        <f>IF($E88="","",($C88+$D88)*$E88/Parameters!$B$4)</f>
        <v/>
      </c>
      <c r="K88" s="3" t="str">
        <f t="shared" si="3"/>
        <v/>
      </c>
    </row>
    <row r="89" spans="1:11" x14ac:dyDescent="0.25">
      <c r="A89" s="2"/>
      <c r="B89" s="2"/>
      <c r="C89" s="3"/>
      <c r="D89" s="3"/>
      <c r="E89" s="6"/>
      <c r="F89" s="3" t="str">
        <f>IF($E89="","",MIN($C89*2*$E89/Parameters!$B$4,Parameters!$B$10*$E89/Parameters!$B$4))</f>
        <v/>
      </c>
      <c r="G89" s="3" t="str">
        <f>IF($F89="","",MAX(0,$F89-Parameters!$B$9))</f>
        <v/>
      </c>
      <c r="H89" s="3" t="str">
        <f>IF($G89="","",$G89*Parameters!$B$6)</f>
        <v/>
      </c>
      <c r="I89" s="3" t="str">
        <f t="shared" si="2"/>
        <v/>
      </c>
      <c r="J89" s="3" t="str">
        <f>IF($E89="","",($C89+$D89)*$E89/Parameters!$B$4)</f>
        <v/>
      </c>
      <c r="K89" s="3" t="str">
        <f t="shared" si="3"/>
        <v/>
      </c>
    </row>
    <row r="90" spans="1:11" x14ac:dyDescent="0.25">
      <c r="A90" s="2"/>
      <c r="B90" s="2"/>
      <c r="C90" s="3"/>
      <c r="D90" s="3"/>
      <c r="E90" s="6"/>
      <c r="F90" s="3" t="str">
        <f>IF($E90="","",MIN($C90*2*$E90/Parameters!$B$4,Parameters!$B$10*$E90/Parameters!$B$4))</f>
        <v/>
      </c>
      <c r="G90" s="3" t="str">
        <f>IF($F90="","",MAX(0,$F90-Parameters!$B$9))</f>
        <v/>
      </c>
      <c r="H90" s="3" t="str">
        <f>IF($G90="","",$G90*Parameters!$B$6)</f>
        <v/>
      </c>
      <c r="I90" s="3" t="str">
        <f t="shared" si="2"/>
        <v/>
      </c>
      <c r="J90" s="3" t="str">
        <f>IF($E90="","",($C90+$D90)*$E90/Parameters!$B$4)</f>
        <v/>
      </c>
      <c r="K90" s="3" t="str">
        <f t="shared" si="3"/>
        <v/>
      </c>
    </row>
    <row r="91" spans="1:11" x14ac:dyDescent="0.25">
      <c r="A91" s="2"/>
      <c r="B91" s="2"/>
      <c r="C91" s="3"/>
      <c r="D91" s="3"/>
      <c r="E91" s="6"/>
      <c r="F91" s="3" t="str">
        <f>IF($E91="","",MIN($C91*2*$E91/Parameters!$B$4,Parameters!$B$10*$E91/Parameters!$B$4))</f>
        <v/>
      </c>
      <c r="G91" s="3" t="str">
        <f>IF($F91="","",MAX(0,$F91-Parameters!$B$9))</f>
        <v/>
      </c>
      <c r="H91" s="3" t="str">
        <f>IF($G91="","",$G91*Parameters!$B$6)</f>
        <v/>
      </c>
      <c r="I91" s="3" t="str">
        <f t="shared" si="2"/>
        <v/>
      </c>
      <c r="J91" s="3" t="str">
        <f>IF($E91="","",($C91+$D91)*$E91/Parameters!$B$4)</f>
        <v/>
      </c>
      <c r="K91" s="3" t="str">
        <f t="shared" si="3"/>
        <v/>
      </c>
    </row>
    <row r="92" spans="1:11" x14ac:dyDescent="0.25">
      <c r="A92" s="2"/>
      <c r="B92" s="2"/>
      <c r="C92" s="3"/>
      <c r="D92" s="3"/>
      <c r="E92" s="6"/>
      <c r="F92" s="3" t="str">
        <f>IF($E92="","",MIN($C92*2*$E92/Parameters!$B$4,Parameters!$B$10*$E92/Parameters!$B$4))</f>
        <v/>
      </c>
      <c r="G92" s="3" t="str">
        <f>IF($F92="","",MAX(0,$F92-Parameters!$B$9))</f>
        <v/>
      </c>
      <c r="H92" s="3" t="str">
        <f>IF($G92="","",$G92*Parameters!$B$6)</f>
        <v/>
      </c>
      <c r="I92" s="3" t="str">
        <f t="shared" si="2"/>
        <v/>
      </c>
      <c r="J92" s="3" t="str">
        <f>IF($E92="","",($C92+$D92)*$E92/Parameters!$B$4)</f>
        <v/>
      </c>
      <c r="K92" s="3" t="str">
        <f t="shared" si="3"/>
        <v/>
      </c>
    </row>
    <row r="93" spans="1:11" x14ac:dyDescent="0.25">
      <c r="A93" s="2"/>
      <c r="B93" s="2"/>
      <c r="C93" s="3"/>
      <c r="D93" s="3"/>
      <c r="E93" s="6"/>
      <c r="F93" s="3" t="str">
        <f>IF($E93="","",MIN($C93*2*$E93/Parameters!$B$4,Parameters!$B$10*$E93/Parameters!$B$4))</f>
        <v/>
      </c>
      <c r="G93" s="3" t="str">
        <f>IF($F93="","",MAX(0,$F93-Parameters!$B$9))</f>
        <v/>
      </c>
      <c r="H93" s="3" t="str">
        <f>IF($G93="","",$G93*Parameters!$B$6)</f>
        <v/>
      </c>
      <c r="I93" s="3" t="str">
        <f t="shared" si="2"/>
        <v/>
      </c>
      <c r="J93" s="3" t="str">
        <f>IF($E93="","",($C93+$D93)*$E93/Parameters!$B$4)</f>
        <v/>
      </c>
      <c r="K93" s="3" t="str">
        <f t="shared" si="3"/>
        <v/>
      </c>
    </row>
    <row r="94" spans="1:11" x14ac:dyDescent="0.25">
      <c r="A94" s="2"/>
      <c r="B94" s="2"/>
      <c r="C94" s="3"/>
      <c r="D94" s="3"/>
      <c r="E94" s="6"/>
      <c r="F94" s="3" t="str">
        <f>IF($E94="","",MIN($C94*2*$E94/Parameters!$B$4,Parameters!$B$10*$E94/Parameters!$B$4))</f>
        <v/>
      </c>
      <c r="G94" s="3" t="str">
        <f>IF($F94="","",MAX(0,$F94-Parameters!$B$9))</f>
        <v/>
      </c>
      <c r="H94" s="3" t="str">
        <f>IF($G94="","",$G94*Parameters!$B$6)</f>
        <v/>
      </c>
      <c r="I94" s="3" t="str">
        <f t="shared" si="2"/>
        <v/>
      </c>
      <c r="J94" s="3" t="str">
        <f>IF($E94="","",($C94+$D94)*$E94/Parameters!$B$4)</f>
        <v/>
      </c>
      <c r="K94" s="3" t="str">
        <f t="shared" si="3"/>
        <v/>
      </c>
    </row>
    <row r="95" spans="1:11" x14ac:dyDescent="0.25">
      <c r="A95" s="2"/>
      <c r="B95" s="2"/>
      <c r="C95" s="3"/>
      <c r="D95" s="3"/>
      <c r="E95" s="6"/>
      <c r="F95" s="3" t="str">
        <f>IF($E95="","",MIN($C95*2*$E95/Parameters!$B$4,Parameters!$B$10*$E95/Parameters!$B$4))</f>
        <v/>
      </c>
      <c r="G95" s="3" t="str">
        <f>IF($F95="","",MAX(0,$F95-Parameters!$B$9))</f>
        <v/>
      </c>
      <c r="H95" s="3" t="str">
        <f>IF($G95="","",$G95*Parameters!$B$6)</f>
        <v/>
      </c>
      <c r="I95" s="3" t="str">
        <f t="shared" si="2"/>
        <v/>
      </c>
      <c r="J95" s="3" t="str">
        <f>IF($E95="","",($C95+$D95)*$E95/Parameters!$B$4)</f>
        <v/>
      </c>
      <c r="K95" s="3" t="str">
        <f t="shared" si="3"/>
        <v/>
      </c>
    </row>
    <row r="96" spans="1:11" x14ac:dyDescent="0.25">
      <c r="A96" s="2"/>
      <c r="B96" s="2"/>
      <c r="C96" s="3"/>
      <c r="D96" s="3"/>
      <c r="E96" s="6"/>
      <c r="F96" s="3" t="str">
        <f>IF($E96="","",MIN($C96*2*$E96/Parameters!$B$4,Parameters!$B$10*$E96/Parameters!$B$4))</f>
        <v/>
      </c>
      <c r="G96" s="3" t="str">
        <f>IF($F96="","",MAX(0,$F96-Parameters!$B$9))</f>
        <v/>
      </c>
      <c r="H96" s="3" t="str">
        <f>IF($G96="","",$G96*Parameters!$B$6)</f>
        <v/>
      </c>
      <c r="I96" s="3" t="str">
        <f t="shared" si="2"/>
        <v/>
      </c>
      <c r="J96" s="3" t="str">
        <f>IF($E96="","",($C96+$D96)*$E96/Parameters!$B$4)</f>
        <v/>
      </c>
      <c r="K96" s="3" t="str">
        <f t="shared" si="3"/>
        <v/>
      </c>
    </row>
    <row r="97" spans="1:11" x14ac:dyDescent="0.25">
      <c r="A97" s="2"/>
      <c r="B97" s="2"/>
      <c r="C97" s="3"/>
      <c r="D97" s="3"/>
      <c r="E97" s="6"/>
      <c r="F97" s="3" t="str">
        <f>IF($E97="","",MIN($C97*2*$E97/Parameters!$B$4,Parameters!$B$10*$E97/Parameters!$B$4))</f>
        <v/>
      </c>
      <c r="G97" s="3" t="str">
        <f>IF($F97="","",MAX(0,$F97-Parameters!$B$9))</f>
        <v/>
      </c>
      <c r="H97" s="3" t="str">
        <f>IF($G97="","",$G97*Parameters!$B$6)</f>
        <v/>
      </c>
      <c r="I97" s="3" t="str">
        <f t="shared" si="2"/>
        <v/>
      </c>
      <c r="J97" s="3" t="str">
        <f>IF($E97="","",($C97+$D97)*$E97/Parameters!$B$4)</f>
        <v/>
      </c>
      <c r="K97" s="3" t="str">
        <f t="shared" si="3"/>
        <v/>
      </c>
    </row>
    <row r="98" spans="1:11" x14ac:dyDescent="0.25">
      <c r="A98" s="2"/>
      <c r="B98" s="2"/>
      <c r="C98" s="3"/>
      <c r="D98" s="3"/>
      <c r="E98" s="6"/>
      <c r="F98" s="3" t="str">
        <f>IF($E98="","",MIN($C98*2*$E98/Parameters!$B$4,Parameters!$B$10*$E98/Parameters!$B$4))</f>
        <v/>
      </c>
      <c r="G98" s="3" t="str">
        <f>IF($F98="","",MAX(0,$F98-Parameters!$B$9))</f>
        <v/>
      </c>
      <c r="H98" s="3" t="str">
        <f>IF($G98="","",$G98*Parameters!$B$6)</f>
        <v/>
      </c>
      <c r="I98" s="3" t="str">
        <f t="shared" si="2"/>
        <v/>
      </c>
      <c r="J98" s="3" t="str">
        <f>IF($E98="","",($C98+$D98)*$E98/Parameters!$B$4)</f>
        <v/>
      </c>
      <c r="K98" s="3" t="str">
        <f t="shared" si="3"/>
        <v/>
      </c>
    </row>
    <row r="99" spans="1:11" x14ac:dyDescent="0.25">
      <c r="A99" s="2"/>
      <c r="B99" s="2"/>
      <c r="C99" s="3"/>
      <c r="D99" s="3"/>
      <c r="E99" s="6"/>
      <c r="F99" s="3" t="str">
        <f>IF($E99="","",MIN($C99*2*$E99/Parameters!$B$4,Parameters!$B$10*$E99/Parameters!$B$4))</f>
        <v/>
      </c>
      <c r="G99" s="3" t="str">
        <f>IF($F99="","",MAX(0,$F99-Parameters!$B$9))</f>
        <v/>
      </c>
      <c r="H99" s="3" t="str">
        <f>IF($G99="","",$G99*Parameters!$B$6)</f>
        <v/>
      </c>
      <c r="I99" s="3" t="str">
        <f t="shared" si="2"/>
        <v/>
      </c>
      <c r="J99" s="3" t="str">
        <f>IF($E99="","",($C99+$D99)*$E99/Parameters!$B$4)</f>
        <v/>
      </c>
      <c r="K99" s="3" t="str">
        <f t="shared" si="3"/>
        <v/>
      </c>
    </row>
    <row r="100" spans="1:11" x14ac:dyDescent="0.25">
      <c r="A100" s="2"/>
      <c r="B100" s="2"/>
      <c r="C100" s="3"/>
      <c r="D100" s="3"/>
      <c r="E100" s="6"/>
      <c r="F100" s="3" t="str">
        <f>IF($E100="","",MIN($C100*2*$E100/Parameters!$B$4,Parameters!$B$10*$E100/Parameters!$B$4))</f>
        <v/>
      </c>
      <c r="G100" s="3" t="str">
        <f>IF($F100="","",MAX(0,$F100-Parameters!$B$9))</f>
        <v/>
      </c>
      <c r="H100" s="3" t="str">
        <f>IF($G100="","",$G100*Parameters!$B$6)</f>
        <v/>
      </c>
      <c r="I100" s="3" t="str">
        <f t="shared" si="2"/>
        <v/>
      </c>
      <c r="J100" s="3" t="str">
        <f>IF($E100="","",($C100+$D100)*$E100/Parameters!$B$4)</f>
        <v/>
      </c>
      <c r="K100" s="3" t="str">
        <f t="shared" si="3"/>
        <v/>
      </c>
    </row>
    <row r="101" spans="1:11" x14ac:dyDescent="0.25">
      <c r="A101" s="2"/>
      <c r="B101" s="2"/>
      <c r="C101" s="3"/>
      <c r="D101" s="3"/>
      <c r="E101" s="6"/>
      <c r="F101" s="3" t="str">
        <f>IF($E101="","",MIN($C101*2*$E101/Parameters!$B$4,Parameters!$B$10*$E101/Parameters!$B$4))</f>
        <v/>
      </c>
      <c r="G101" s="3" t="str">
        <f>IF($F101="","",MAX(0,$F101-Parameters!$B$9))</f>
        <v/>
      </c>
      <c r="H101" s="3" t="str">
        <f>IF($G101="","",$G101*Parameters!$B$6)</f>
        <v/>
      </c>
      <c r="I101" s="3" t="str">
        <f t="shared" si="2"/>
        <v/>
      </c>
      <c r="J101" s="3" t="str">
        <f>IF($E101="","",($C101+$D101)*$E101/Parameters!$B$4)</f>
        <v/>
      </c>
      <c r="K101" s="3" t="str">
        <f t="shared" si="3"/>
        <v/>
      </c>
    </row>
    <row r="102" spans="1:11" x14ac:dyDescent="0.25">
      <c r="A102" s="2"/>
      <c r="B102" s="2"/>
      <c r="C102" s="3"/>
      <c r="D102" s="3"/>
      <c r="E102" s="6"/>
      <c r="F102" s="3" t="str">
        <f>IF($E102="","",MIN($C102*2*$E102/Parameters!$B$4,Parameters!$B$10*$E102/Parameters!$B$4))</f>
        <v/>
      </c>
      <c r="G102" s="3" t="str">
        <f>IF($F102="","",MAX(0,$F102-Parameters!$B$9))</f>
        <v/>
      </c>
      <c r="H102" s="3" t="str">
        <f>IF($G102="","",$G102*Parameters!$B$6)</f>
        <v/>
      </c>
      <c r="I102" s="3" t="str">
        <f t="shared" si="2"/>
        <v/>
      </c>
      <c r="J102" s="3" t="str">
        <f>IF($E102="","",($C102+$D102)*$E102/Parameters!$B$4)</f>
        <v/>
      </c>
      <c r="K102" s="3" t="str">
        <f t="shared" si="3"/>
        <v/>
      </c>
    </row>
    <row r="103" spans="1:11" x14ac:dyDescent="0.25">
      <c r="A103" s="2"/>
      <c r="B103" s="2"/>
      <c r="C103" s="3"/>
      <c r="D103" s="3"/>
      <c r="E103" s="6"/>
      <c r="F103" s="3" t="str">
        <f>IF($E103="","",MIN($C103*2*$E103/Parameters!$B$4,Parameters!$B$10*$E103/Parameters!$B$4))</f>
        <v/>
      </c>
      <c r="G103" s="3" t="str">
        <f>IF($F103="","",MAX(0,$F103-Parameters!$B$9))</f>
        <v/>
      </c>
      <c r="H103" s="3" t="str">
        <f>IF($G103="","",$G103*Parameters!$B$6)</f>
        <v/>
      </c>
      <c r="I103" s="3" t="str">
        <f t="shared" si="2"/>
        <v/>
      </c>
      <c r="J103" s="3" t="str">
        <f>IF($E103="","",($C103+$D103)*$E103/Parameters!$B$4)</f>
        <v/>
      </c>
      <c r="K103" s="3" t="str">
        <f t="shared" si="3"/>
        <v/>
      </c>
    </row>
    <row r="104" spans="1:11" x14ac:dyDescent="0.25">
      <c r="A104" s="2"/>
      <c r="B104" s="2"/>
      <c r="C104" s="3"/>
      <c r="D104" s="3"/>
      <c r="E104" s="6"/>
      <c r="F104" s="3" t="str">
        <f>IF($E104="","",MIN($C104*2*$E104/Parameters!$B$4,Parameters!$B$10*$E104/Parameters!$B$4))</f>
        <v/>
      </c>
      <c r="G104" s="3" t="str">
        <f>IF($F104="","",MAX(0,$F104-Parameters!$B$9))</f>
        <v/>
      </c>
      <c r="H104" s="3" t="str">
        <f>IF($G104="","",$G104*Parameters!$B$6)</f>
        <v/>
      </c>
      <c r="I104" s="3" t="str">
        <f t="shared" si="2"/>
        <v/>
      </c>
      <c r="J104" s="3" t="str">
        <f>IF($E104="","",($C104+$D104)*$E104/Parameters!$B$4)</f>
        <v/>
      </c>
      <c r="K104" s="3" t="str">
        <f t="shared" si="3"/>
        <v/>
      </c>
    </row>
    <row r="105" spans="1:11" x14ac:dyDescent="0.25">
      <c r="A105" s="2"/>
      <c r="B105" s="2"/>
      <c r="C105" s="3"/>
      <c r="D105" s="3"/>
      <c r="E105" s="6"/>
      <c r="F105" s="3" t="str">
        <f>IF($E105="","",MIN($C105*2*$E105/Parameters!$B$4,Parameters!$B$10*$E105/Parameters!$B$4))</f>
        <v/>
      </c>
      <c r="G105" s="3" t="str">
        <f>IF($F105="","",MAX(0,$F105-Parameters!$B$9))</f>
        <v/>
      </c>
      <c r="H105" s="3" t="str">
        <f>IF($G105="","",$G105*Parameters!$B$6)</f>
        <v/>
      </c>
      <c r="I105" s="3" t="str">
        <f t="shared" si="2"/>
        <v/>
      </c>
      <c r="J105" s="3" t="str">
        <f>IF($E105="","",($C105+$D105)*$E105/Parameters!$B$4)</f>
        <v/>
      </c>
      <c r="K105" s="3" t="str">
        <f t="shared" si="3"/>
        <v/>
      </c>
    </row>
    <row r="106" spans="1:11" x14ac:dyDescent="0.25">
      <c r="A106" s="2"/>
      <c r="B106" s="2"/>
      <c r="C106" s="3"/>
      <c r="D106" s="3"/>
      <c r="E106" s="6"/>
      <c r="F106" s="3" t="str">
        <f>IF($E106="","",MIN($C106*2*$E106/Parameters!$B$4,Parameters!$B$10*$E106/Parameters!$B$4))</f>
        <v/>
      </c>
      <c r="G106" s="3" t="str">
        <f>IF($F106="","",MAX(0,$F106-Parameters!$B$9))</f>
        <v/>
      </c>
      <c r="H106" s="3" t="str">
        <f>IF($G106="","",$G106*Parameters!$B$6)</f>
        <v/>
      </c>
      <c r="I106" s="3" t="str">
        <f t="shared" si="2"/>
        <v/>
      </c>
      <c r="J106" s="3" t="str">
        <f>IF($E106="","",($C106+$D106)*$E106/Parameters!$B$4)</f>
        <v/>
      </c>
      <c r="K106" s="3" t="str">
        <f t="shared" si="3"/>
        <v/>
      </c>
    </row>
    <row r="107" spans="1:11" x14ac:dyDescent="0.25">
      <c r="A107" s="2"/>
      <c r="B107" s="2"/>
      <c r="C107" s="3"/>
      <c r="D107" s="3"/>
      <c r="E107" s="6"/>
      <c r="F107" s="3" t="str">
        <f>IF($E107="","",MIN($C107*2*$E107/Parameters!$B$4,Parameters!$B$10*$E107/Parameters!$B$4))</f>
        <v/>
      </c>
      <c r="G107" s="3" t="str">
        <f>IF($F107="","",MAX(0,$F107-Parameters!$B$9))</f>
        <v/>
      </c>
      <c r="H107" s="3" t="str">
        <f>IF($G107="","",$G107*Parameters!$B$6)</f>
        <v/>
      </c>
      <c r="I107" s="3" t="str">
        <f t="shared" si="2"/>
        <v/>
      </c>
      <c r="J107" s="3" t="str">
        <f>IF($E107="","",($C107+$D107)*$E107/Parameters!$B$4)</f>
        <v/>
      </c>
      <c r="K107" s="3" t="str">
        <f t="shared" si="3"/>
        <v/>
      </c>
    </row>
    <row r="108" spans="1:11" x14ac:dyDescent="0.25">
      <c r="A108" s="2"/>
      <c r="B108" s="2"/>
      <c r="C108" s="3"/>
      <c r="D108" s="3"/>
      <c r="E108" s="6"/>
      <c r="F108" s="3" t="str">
        <f>IF($E108="","",MIN($C108*2*$E108/Parameters!$B$4,Parameters!$B$10*$E108/Parameters!$B$4))</f>
        <v/>
      </c>
      <c r="G108" s="3" t="str">
        <f>IF($F108="","",MAX(0,$F108-Parameters!$B$9))</f>
        <v/>
      </c>
      <c r="H108" s="3" t="str">
        <f>IF($G108="","",$G108*Parameters!$B$6)</f>
        <v/>
      </c>
      <c r="I108" s="3" t="str">
        <f t="shared" si="2"/>
        <v/>
      </c>
      <c r="J108" s="3" t="str">
        <f>IF($E108="","",($C108+$D108)*$E108/Parameters!$B$4)</f>
        <v/>
      </c>
      <c r="K108" s="3" t="str">
        <f t="shared" si="3"/>
        <v/>
      </c>
    </row>
    <row r="109" spans="1:11" x14ac:dyDescent="0.25">
      <c r="A109" s="2"/>
      <c r="B109" s="2"/>
      <c r="C109" s="3"/>
      <c r="D109" s="3"/>
      <c r="E109" s="6"/>
      <c r="F109" s="3" t="str">
        <f>IF($E109="","",MIN($C109*2*$E109/Parameters!$B$4,Parameters!$B$10*$E109/Parameters!$B$4))</f>
        <v/>
      </c>
      <c r="G109" s="3" t="str">
        <f>IF($F109="","",MAX(0,$F109-Parameters!$B$9))</f>
        <v/>
      </c>
      <c r="H109" s="3" t="str">
        <f>IF($G109="","",$G109*Parameters!$B$6)</f>
        <v/>
      </c>
      <c r="I109" s="3" t="str">
        <f t="shared" si="2"/>
        <v/>
      </c>
      <c r="J109" s="3" t="str">
        <f>IF($E109="","",($C109+$D109)*$E109/Parameters!$B$4)</f>
        <v/>
      </c>
      <c r="K109" s="3" t="str">
        <f t="shared" si="3"/>
        <v/>
      </c>
    </row>
    <row r="110" spans="1:11" x14ac:dyDescent="0.25">
      <c r="A110" s="2"/>
      <c r="B110" s="2"/>
      <c r="C110" s="3"/>
      <c r="D110" s="3"/>
      <c r="E110" s="6"/>
      <c r="F110" s="3" t="str">
        <f>IF($E110="","",MIN($C110*2*$E110/Parameters!$B$4,Parameters!$B$10*$E110/Parameters!$B$4))</f>
        <v/>
      </c>
      <c r="G110" s="3" t="str">
        <f>IF($F110="","",MAX(0,$F110-Parameters!$B$9))</f>
        <v/>
      </c>
      <c r="H110" s="3" t="str">
        <f>IF($G110="","",$G110*Parameters!$B$6)</f>
        <v/>
      </c>
      <c r="I110" s="3" t="str">
        <f t="shared" si="2"/>
        <v/>
      </c>
      <c r="J110" s="3" t="str">
        <f>IF($E110="","",($C110+$D110)*$E110/Parameters!$B$4)</f>
        <v/>
      </c>
      <c r="K110" s="3" t="str">
        <f t="shared" si="3"/>
        <v/>
      </c>
    </row>
    <row r="111" spans="1:11" x14ac:dyDescent="0.25">
      <c r="A111" s="2"/>
      <c r="B111" s="2"/>
      <c r="C111" s="3"/>
      <c r="D111" s="3"/>
      <c r="E111" s="6"/>
      <c r="F111" s="3" t="str">
        <f>IF($E111="","",MIN($C111*2*$E111/Parameters!$B$4,Parameters!$B$10*$E111/Parameters!$B$4))</f>
        <v/>
      </c>
      <c r="G111" s="3" t="str">
        <f>IF($F111="","",MAX(0,$F111-Parameters!$B$9))</f>
        <v/>
      </c>
      <c r="H111" s="3" t="str">
        <f>IF($G111="","",$G111*Parameters!$B$6)</f>
        <v/>
      </c>
      <c r="I111" s="3" t="str">
        <f t="shared" si="2"/>
        <v/>
      </c>
      <c r="J111" s="3" t="str">
        <f>IF($E111="","",($C111+$D111)*$E111/Parameters!$B$4)</f>
        <v/>
      </c>
      <c r="K111" s="3" t="str">
        <f t="shared" si="3"/>
        <v/>
      </c>
    </row>
    <row r="112" spans="1:11" x14ac:dyDescent="0.25">
      <c r="A112" s="2"/>
      <c r="B112" s="2"/>
      <c r="C112" s="3"/>
      <c r="D112" s="3"/>
      <c r="E112" s="6"/>
      <c r="F112" s="3" t="str">
        <f>IF($E112="","",MIN($C112*2*$E112/Parameters!$B$4,Parameters!$B$10*$E112/Parameters!$B$4))</f>
        <v/>
      </c>
      <c r="G112" s="3" t="str">
        <f>IF($F112="","",MAX(0,$F112-Parameters!$B$9))</f>
        <v/>
      </c>
      <c r="H112" s="3" t="str">
        <f>IF($G112="","",$G112*Parameters!$B$6)</f>
        <v/>
      </c>
      <c r="I112" s="3" t="str">
        <f t="shared" si="2"/>
        <v/>
      </c>
      <c r="J112" s="3" t="str">
        <f>IF($E112="","",($C112+$D112)*$E112/Parameters!$B$4)</f>
        <v/>
      </c>
      <c r="K112" s="3" t="str">
        <f t="shared" si="3"/>
        <v/>
      </c>
    </row>
    <row r="113" spans="1:11" x14ac:dyDescent="0.25">
      <c r="A113" s="2"/>
      <c r="B113" s="2"/>
      <c r="C113" s="3"/>
      <c r="D113" s="3"/>
      <c r="E113" s="6"/>
      <c r="F113" s="3" t="str">
        <f>IF($E113="","",MIN($C113*2*$E113/Parameters!$B$4,Parameters!$B$10*$E113/Parameters!$B$4))</f>
        <v/>
      </c>
      <c r="G113" s="3" t="str">
        <f>IF($F113="","",MAX(0,$F113-Parameters!$B$9))</f>
        <v/>
      </c>
      <c r="H113" s="3" t="str">
        <f>IF($G113="","",$G113*Parameters!$B$6)</f>
        <v/>
      </c>
      <c r="I113" s="3" t="str">
        <f t="shared" si="2"/>
        <v/>
      </c>
      <c r="J113" s="3" t="str">
        <f>IF($E113="","",($C113+$D113)*$E113/Parameters!$B$4)</f>
        <v/>
      </c>
      <c r="K113" s="3" t="str">
        <f t="shared" si="3"/>
        <v/>
      </c>
    </row>
    <row r="114" spans="1:11" x14ac:dyDescent="0.25">
      <c r="A114" s="2"/>
      <c r="B114" s="2"/>
      <c r="C114" s="3"/>
      <c r="D114" s="3"/>
      <c r="E114" s="6"/>
      <c r="F114" s="3" t="str">
        <f>IF($E114="","",MIN($C114*2*$E114/Parameters!$B$4,Parameters!$B$10*$E114/Parameters!$B$4))</f>
        <v/>
      </c>
      <c r="G114" s="3" t="str">
        <f>IF($F114="","",MAX(0,$F114-Parameters!$B$9))</f>
        <v/>
      </c>
      <c r="H114" s="3" t="str">
        <f>IF($G114="","",$G114*Parameters!$B$6)</f>
        <v/>
      </c>
      <c r="I114" s="3" t="str">
        <f t="shared" si="2"/>
        <v/>
      </c>
      <c r="J114" s="3" t="str">
        <f>IF($E114="","",($C114+$D114)*$E114/Parameters!$B$4)</f>
        <v/>
      </c>
      <c r="K114" s="3" t="str">
        <f t="shared" si="3"/>
        <v/>
      </c>
    </row>
    <row r="115" spans="1:11" x14ac:dyDescent="0.25">
      <c r="A115" s="2"/>
      <c r="B115" s="2"/>
      <c r="C115" s="3"/>
      <c r="D115" s="3"/>
      <c r="E115" s="6"/>
      <c r="F115" s="3" t="str">
        <f>IF($E115="","",MIN($C115*2*$E115/Parameters!$B$4,Parameters!$B$10*$E115/Parameters!$B$4))</f>
        <v/>
      </c>
      <c r="G115" s="3" t="str">
        <f>IF($F115="","",MAX(0,$F115-Parameters!$B$9))</f>
        <v/>
      </c>
      <c r="H115" s="3" t="str">
        <f>IF($G115="","",$G115*Parameters!$B$6)</f>
        <v/>
      </c>
      <c r="I115" s="3" t="str">
        <f t="shared" si="2"/>
        <v/>
      </c>
      <c r="J115" s="3" t="str">
        <f>IF($E115="","",($C115+$D115)*$E115/Parameters!$B$4)</f>
        <v/>
      </c>
      <c r="K115" s="3" t="str">
        <f t="shared" si="3"/>
        <v/>
      </c>
    </row>
    <row r="116" spans="1:11" x14ac:dyDescent="0.25">
      <c r="A116" s="2"/>
      <c r="B116" s="2"/>
      <c r="C116" s="3"/>
      <c r="D116" s="3"/>
      <c r="E116" s="6"/>
      <c r="F116" s="3" t="str">
        <f>IF($E116="","",MIN($C116*2*$E116/Parameters!$B$4,Parameters!$B$10*$E116/Parameters!$B$4))</f>
        <v/>
      </c>
      <c r="G116" s="3" t="str">
        <f>IF($F116="","",MAX(0,$F116-Parameters!$B$9))</f>
        <v/>
      </c>
      <c r="H116" s="3" t="str">
        <f>IF($G116="","",$G116*Parameters!$B$6)</f>
        <v/>
      </c>
      <c r="I116" s="3" t="str">
        <f t="shared" si="2"/>
        <v/>
      </c>
      <c r="J116" s="3" t="str">
        <f>IF($E116="","",($C116+$D116)*$E116/Parameters!$B$4)</f>
        <v/>
      </c>
      <c r="K116" s="3" t="str">
        <f t="shared" si="3"/>
        <v/>
      </c>
    </row>
    <row r="117" spans="1:11" x14ac:dyDescent="0.25">
      <c r="A117" s="2"/>
      <c r="B117" s="2"/>
      <c r="C117" s="3"/>
      <c r="D117" s="3"/>
      <c r="E117" s="6"/>
      <c r="F117" s="3" t="str">
        <f>IF($E117="","",MIN($C117*2*$E117/Parameters!$B$4,Parameters!$B$10*$E117/Parameters!$B$4))</f>
        <v/>
      </c>
      <c r="G117" s="3" t="str">
        <f>IF($F117="","",MAX(0,$F117-Parameters!$B$9))</f>
        <v/>
      </c>
      <c r="H117" s="3" t="str">
        <f>IF($G117="","",$G117*Parameters!$B$6)</f>
        <v/>
      </c>
      <c r="I117" s="3" t="str">
        <f t="shared" si="2"/>
        <v/>
      </c>
      <c r="J117" s="3" t="str">
        <f>IF($E117="","",($C117+$D117)*$E117/Parameters!$B$4)</f>
        <v/>
      </c>
      <c r="K117" s="3" t="str">
        <f t="shared" si="3"/>
        <v/>
      </c>
    </row>
    <row r="118" spans="1:11" x14ac:dyDescent="0.25">
      <c r="A118" s="2"/>
      <c r="B118" s="2"/>
      <c r="C118" s="3"/>
      <c r="D118" s="3"/>
      <c r="E118" s="6"/>
      <c r="F118" s="3" t="str">
        <f>IF($E118="","",MIN($C118*2*$E118/Parameters!$B$4,Parameters!$B$10*$E118/Parameters!$B$4))</f>
        <v/>
      </c>
      <c r="G118" s="3" t="str">
        <f>IF($F118="","",MAX(0,$F118-Parameters!$B$9))</f>
        <v/>
      </c>
      <c r="H118" s="3" t="str">
        <f>IF($G118="","",$G118*Parameters!$B$6)</f>
        <v/>
      </c>
      <c r="I118" s="3" t="str">
        <f t="shared" si="2"/>
        <v/>
      </c>
      <c r="J118" s="3" t="str">
        <f>IF($E118="","",($C118+$D118)*$E118/Parameters!$B$4)</f>
        <v/>
      </c>
      <c r="K118" s="3" t="str">
        <f t="shared" si="3"/>
        <v/>
      </c>
    </row>
    <row r="119" spans="1:11" x14ac:dyDescent="0.25">
      <c r="A119" s="2"/>
      <c r="B119" s="2"/>
      <c r="C119" s="3"/>
      <c r="D119" s="3"/>
      <c r="E119" s="6"/>
      <c r="F119" s="3" t="str">
        <f>IF($E119="","",MIN($C119*2*$E119/Parameters!$B$4,Parameters!$B$10*$E119/Parameters!$B$4))</f>
        <v/>
      </c>
      <c r="G119" s="3" t="str">
        <f>IF($F119="","",MAX(0,$F119-Parameters!$B$9))</f>
        <v/>
      </c>
      <c r="H119" s="3" t="str">
        <f>IF($G119="","",$G119*Parameters!$B$6)</f>
        <v/>
      </c>
      <c r="I119" s="3" t="str">
        <f t="shared" si="2"/>
        <v/>
      </c>
      <c r="J119" s="3" t="str">
        <f>IF($E119="","",($C119+$D119)*$E119/Parameters!$B$4)</f>
        <v/>
      </c>
      <c r="K119" s="3" t="str">
        <f t="shared" si="3"/>
        <v/>
      </c>
    </row>
    <row r="120" spans="1:11" x14ac:dyDescent="0.25">
      <c r="A120" s="2"/>
      <c r="B120" s="2"/>
      <c r="C120" s="3"/>
      <c r="D120" s="3"/>
      <c r="E120" s="6"/>
      <c r="F120" s="3" t="str">
        <f>IF($E120="","",MIN($C120*2*$E120/Parameters!$B$4,Parameters!$B$10*$E120/Parameters!$B$4))</f>
        <v/>
      </c>
      <c r="G120" s="3" t="str">
        <f>IF($F120="","",MAX(0,$F120-Parameters!$B$9))</f>
        <v/>
      </c>
      <c r="H120" s="3" t="str">
        <f>IF($G120="","",$G120*Parameters!$B$6)</f>
        <v/>
      </c>
      <c r="I120" s="3" t="str">
        <f t="shared" si="2"/>
        <v/>
      </c>
      <c r="J120" s="3" t="str">
        <f>IF($E120="","",($C120+$D120)*$E120/Parameters!$B$4)</f>
        <v/>
      </c>
      <c r="K120" s="3" t="str">
        <f t="shared" si="3"/>
        <v/>
      </c>
    </row>
    <row r="121" spans="1:11" x14ac:dyDescent="0.25">
      <c r="A121" s="2"/>
      <c r="B121" s="2"/>
      <c r="C121" s="3"/>
      <c r="D121" s="3"/>
      <c r="E121" s="6"/>
      <c r="F121" s="3" t="str">
        <f>IF($E121="","",MIN($C121*2*$E121/Parameters!$B$4,Parameters!$B$10*$E121/Parameters!$B$4))</f>
        <v/>
      </c>
      <c r="G121" s="3" t="str">
        <f>IF($F121="","",MAX(0,$F121-Parameters!$B$9))</f>
        <v/>
      </c>
      <c r="H121" s="3" t="str">
        <f>IF($G121="","",$G121*Parameters!$B$6)</f>
        <v/>
      </c>
      <c r="I121" s="3" t="str">
        <f t="shared" si="2"/>
        <v/>
      </c>
      <c r="J121" s="3" t="str">
        <f>IF($E121="","",($C121+$D121)*$E121/Parameters!$B$4)</f>
        <v/>
      </c>
      <c r="K121" s="3" t="str">
        <f t="shared" si="3"/>
        <v/>
      </c>
    </row>
    <row r="122" spans="1:11" x14ac:dyDescent="0.25">
      <c r="A122" s="2"/>
      <c r="B122" s="2"/>
      <c r="C122" s="3"/>
      <c r="D122" s="3"/>
      <c r="E122" s="6"/>
      <c r="F122" s="3" t="str">
        <f>IF($E122="","",MIN($C122*2*$E122/Parameters!$B$4,Parameters!$B$10*$E122/Parameters!$B$4))</f>
        <v/>
      </c>
      <c r="G122" s="3" t="str">
        <f>IF($F122="","",MAX(0,$F122-Parameters!$B$9))</f>
        <v/>
      </c>
      <c r="H122" s="3" t="str">
        <f>IF($G122="","",$G122*Parameters!$B$6)</f>
        <v/>
      </c>
      <c r="I122" s="3" t="str">
        <f t="shared" si="2"/>
        <v/>
      </c>
      <c r="J122" s="3" t="str">
        <f>IF($E122="","",($C122+$D122)*$E122/Parameters!$B$4)</f>
        <v/>
      </c>
      <c r="K122" s="3" t="str">
        <f t="shared" si="3"/>
        <v/>
      </c>
    </row>
    <row r="123" spans="1:11" x14ac:dyDescent="0.25">
      <c r="A123" s="2"/>
      <c r="B123" s="2"/>
      <c r="C123" s="3"/>
      <c r="D123" s="3"/>
      <c r="E123" s="6"/>
      <c r="F123" s="3" t="str">
        <f>IF($E123="","",MIN($C123*2*$E123/Parameters!$B$4,Parameters!$B$10*$E123/Parameters!$B$4))</f>
        <v/>
      </c>
      <c r="G123" s="3" t="str">
        <f>IF($F123="","",MAX(0,$F123-Parameters!$B$9))</f>
        <v/>
      </c>
      <c r="H123" s="3" t="str">
        <f>IF($G123="","",$G123*Parameters!$B$6)</f>
        <v/>
      </c>
      <c r="I123" s="3" t="str">
        <f t="shared" si="2"/>
        <v/>
      </c>
      <c r="J123" s="3" t="str">
        <f>IF($E123="","",($C123+$D123)*$E123/Parameters!$B$4)</f>
        <v/>
      </c>
      <c r="K123" s="3" t="str">
        <f t="shared" si="3"/>
        <v/>
      </c>
    </row>
    <row r="124" spans="1:11" x14ac:dyDescent="0.25">
      <c r="A124" s="2"/>
      <c r="B124" s="2"/>
      <c r="C124" s="3"/>
      <c r="D124" s="3"/>
      <c r="E124" s="6"/>
      <c r="F124" s="3" t="str">
        <f>IF($E124="","",MIN($C124*2*$E124/Parameters!$B$4,Parameters!$B$10*$E124/Parameters!$B$4))</f>
        <v/>
      </c>
      <c r="G124" s="3" t="str">
        <f>IF($F124="","",MAX(0,$F124-Parameters!$B$9))</f>
        <v/>
      </c>
      <c r="H124" s="3" t="str">
        <f>IF($G124="","",$G124*Parameters!$B$6)</f>
        <v/>
      </c>
      <c r="I124" s="3" t="str">
        <f t="shared" si="2"/>
        <v/>
      </c>
      <c r="J124" s="3" t="str">
        <f>IF($E124="","",($C124+$D124)*$E124/Parameters!$B$4)</f>
        <v/>
      </c>
      <c r="K124" s="3" t="str">
        <f t="shared" si="3"/>
        <v/>
      </c>
    </row>
    <row r="125" spans="1:11" x14ac:dyDescent="0.25">
      <c r="A125" s="2"/>
      <c r="B125" s="2"/>
      <c r="C125" s="3"/>
      <c r="D125" s="3"/>
      <c r="E125" s="6"/>
      <c r="F125" s="3" t="str">
        <f>IF($E125="","",MIN($C125*2*$E125/Parameters!$B$4,Parameters!$B$10*$E125/Parameters!$B$4))</f>
        <v/>
      </c>
      <c r="G125" s="3" t="str">
        <f>IF($F125="","",MAX(0,$F125-Parameters!$B$9))</f>
        <v/>
      </c>
      <c r="H125" s="3" t="str">
        <f>IF($G125="","",$G125*Parameters!$B$6)</f>
        <v/>
      </c>
      <c r="I125" s="3" t="str">
        <f t="shared" si="2"/>
        <v/>
      </c>
      <c r="J125" s="3" t="str">
        <f>IF($E125="","",($C125+$D125)*$E125/Parameters!$B$4)</f>
        <v/>
      </c>
      <c r="K125" s="3" t="str">
        <f t="shared" si="3"/>
        <v/>
      </c>
    </row>
    <row r="126" spans="1:11" x14ac:dyDescent="0.25">
      <c r="A126" s="2"/>
      <c r="B126" s="2"/>
      <c r="C126" s="3"/>
      <c r="D126" s="3"/>
      <c r="E126" s="6"/>
      <c r="F126" s="3" t="str">
        <f>IF($E126="","",MIN($C126*2*$E126/Parameters!$B$4,Parameters!$B$10*$E126/Parameters!$B$4))</f>
        <v/>
      </c>
      <c r="G126" s="3" t="str">
        <f>IF($F126="","",MAX(0,$F126-Parameters!$B$9))</f>
        <v/>
      </c>
      <c r="H126" s="3" t="str">
        <f>IF($G126="","",$G126*Parameters!$B$6)</f>
        <v/>
      </c>
      <c r="I126" s="3" t="str">
        <f t="shared" si="2"/>
        <v/>
      </c>
      <c r="J126" s="3" t="str">
        <f>IF($E126="","",($C126+$D126)*$E126/Parameters!$B$4)</f>
        <v/>
      </c>
      <c r="K126" s="3" t="str">
        <f t="shared" si="3"/>
        <v/>
      </c>
    </row>
    <row r="127" spans="1:11" x14ac:dyDescent="0.25">
      <c r="A127" s="2"/>
      <c r="B127" s="2"/>
      <c r="C127" s="3"/>
      <c r="D127" s="3"/>
      <c r="E127" s="6"/>
      <c r="F127" s="3" t="str">
        <f>IF($E127="","",MIN($C127*2*$E127/Parameters!$B$4,Parameters!$B$10*$E127/Parameters!$B$4))</f>
        <v/>
      </c>
      <c r="G127" s="3" t="str">
        <f>IF($F127="","",MAX(0,$F127-Parameters!$B$9))</f>
        <v/>
      </c>
      <c r="H127" s="3" t="str">
        <f>IF($G127="","",$G127*Parameters!$B$6)</f>
        <v/>
      </c>
      <c r="I127" s="3" t="str">
        <f t="shared" si="2"/>
        <v/>
      </c>
      <c r="J127" s="3" t="str">
        <f>IF($E127="","",($C127+$D127)*$E127/Parameters!$B$4)</f>
        <v/>
      </c>
      <c r="K127" s="3" t="str">
        <f t="shared" si="3"/>
        <v/>
      </c>
    </row>
    <row r="128" spans="1:11" x14ac:dyDescent="0.25">
      <c r="A128" s="2"/>
      <c r="B128" s="2"/>
      <c r="C128" s="3"/>
      <c r="D128" s="3"/>
      <c r="E128" s="6"/>
      <c r="F128" s="3" t="str">
        <f>IF($E128="","",MIN($C128*2*$E128/Parameters!$B$4,Parameters!$B$10*$E128/Parameters!$B$4))</f>
        <v/>
      </c>
      <c r="G128" s="3" t="str">
        <f>IF($F128="","",MAX(0,$F128-Parameters!$B$9))</f>
        <v/>
      </c>
      <c r="H128" s="3" t="str">
        <f>IF($G128="","",$G128*Parameters!$B$6)</f>
        <v/>
      </c>
      <c r="I128" s="3" t="str">
        <f t="shared" si="2"/>
        <v/>
      </c>
      <c r="J128" s="3" t="str">
        <f>IF($E128="","",($C128+$D128)*$E128/Parameters!$B$4)</f>
        <v/>
      </c>
      <c r="K128" s="3" t="str">
        <f t="shared" si="3"/>
        <v/>
      </c>
    </row>
    <row r="129" spans="1:11" x14ac:dyDescent="0.25">
      <c r="A129" s="2"/>
      <c r="B129" s="2"/>
      <c r="C129" s="3"/>
      <c r="D129" s="3"/>
      <c r="E129" s="6"/>
      <c r="F129" s="3" t="str">
        <f>IF($E129="","",MIN($C129*2*$E129/Parameters!$B$4,Parameters!$B$10*$E129/Parameters!$B$4))</f>
        <v/>
      </c>
      <c r="G129" s="3" t="str">
        <f>IF($F129="","",MAX(0,$F129-Parameters!$B$9))</f>
        <v/>
      </c>
      <c r="H129" s="3" t="str">
        <f>IF($G129="","",$G129*Parameters!$B$6)</f>
        <v/>
      </c>
      <c r="I129" s="3" t="str">
        <f t="shared" si="2"/>
        <v/>
      </c>
      <c r="J129" s="3" t="str">
        <f>IF($E129="","",($C129+$D129)*$E129/Parameters!$B$4)</f>
        <v/>
      </c>
      <c r="K129" s="3" t="str">
        <f t="shared" si="3"/>
        <v/>
      </c>
    </row>
    <row r="130" spans="1:11" x14ac:dyDescent="0.25">
      <c r="A130" s="2"/>
      <c r="B130" s="2"/>
      <c r="C130" s="3"/>
      <c r="D130" s="3"/>
      <c r="E130" s="6"/>
      <c r="F130" s="3" t="str">
        <f>IF($E130="","",MIN($C130*2*$E130/Parameters!$B$4,Parameters!$B$10*$E130/Parameters!$B$4))</f>
        <v/>
      </c>
      <c r="G130" s="3" t="str">
        <f>IF($F130="","",MAX(0,$F130-Parameters!$B$9))</f>
        <v/>
      </c>
      <c r="H130" s="3" t="str">
        <f>IF($G130="","",$G130*Parameters!$B$6)</f>
        <v/>
      </c>
      <c r="I130" s="3" t="str">
        <f t="shared" ref="I130:I193" si="4">IF($F130="","",$F130-$H130)</f>
        <v/>
      </c>
      <c r="J130" s="3" t="str">
        <f>IF($E130="","",($C130+$D130)*$E130/Parameters!$B$4)</f>
        <v/>
      </c>
      <c r="K130" s="3" t="str">
        <f t="shared" ref="K130:K193" si="5">IF($E130="","",$I130+$J130)</f>
        <v/>
      </c>
    </row>
    <row r="131" spans="1:11" x14ac:dyDescent="0.25">
      <c r="A131" s="2"/>
      <c r="B131" s="2"/>
      <c r="C131" s="3"/>
      <c r="D131" s="3"/>
      <c r="E131" s="6"/>
      <c r="F131" s="3" t="str">
        <f>IF($E131="","",MIN($C131*2*$E131/Parameters!$B$4,Parameters!$B$10*$E131/Parameters!$B$4))</f>
        <v/>
      </c>
      <c r="G131" s="3" t="str">
        <f>IF($F131="","",MAX(0,$F131-Parameters!$B$9))</f>
        <v/>
      </c>
      <c r="H131" s="3" t="str">
        <f>IF($G131="","",$G131*Parameters!$B$6)</f>
        <v/>
      </c>
      <c r="I131" s="3" t="str">
        <f t="shared" si="4"/>
        <v/>
      </c>
      <c r="J131" s="3" t="str">
        <f>IF($E131="","",($C131+$D131)*$E131/Parameters!$B$4)</f>
        <v/>
      </c>
      <c r="K131" s="3" t="str">
        <f t="shared" si="5"/>
        <v/>
      </c>
    </row>
    <row r="132" spans="1:11" x14ac:dyDescent="0.25">
      <c r="A132" s="2"/>
      <c r="B132" s="2"/>
      <c r="C132" s="3"/>
      <c r="D132" s="3"/>
      <c r="E132" s="6"/>
      <c r="F132" s="3" t="str">
        <f>IF($E132="","",MIN($C132*2*$E132/Parameters!$B$4,Parameters!$B$10*$E132/Parameters!$B$4))</f>
        <v/>
      </c>
      <c r="G132" s="3" t="str">
        <f>IF($F132="","",MAX(0,$F132-Parameters!$B$9))</f>
        <v/>
      </c>
      <c r="H132" s="3" t="str">
        <f>IF($G132="","",$G132*Parameters!$B$6)</f>
        <v/>
      </c>
      <c r="I132" s="3" t="str">
        <f t="shared" si="4"/>
        <v/>
      </c>
      <c r="J132" s="3" t="str">
        <f>IF($E132="","",($C132+$D132)*$E132/Parameters!$B$4)</f>
        <v/>
      </c>
      <c r="K132" s="3" t="str">
        <f t="shared" si="5"/>
        <v/>
      </c>
    </row>
    <row r="133" spans="1:11" x14ac:dyDescent="0.25">
      <c r="A133" s="2"/>
      <c r="B133" s="2"/>
      <c r="C133" s="3"/>
      <c r="D133" s="3"/>
      <c r="E133" s="6"/>
      <c r="F133" s="3" t="str">
        <f>IF($E133="","",MIN($C133*2*$E133/Parameters!$B$4,Parameters!$B$10*$E133/Parameters!$B$4))</f>
        <v/>
      </c>
      <c r="G133" s="3" t="str">
        <f>IF($F133="","",MAX(0,$F133-Parameters!$B$9))</f>
        <v/>
      </c>
      <c r="H133" s="3" t="str">
        <f>IF($G133="","",$G133*Parameters!$B$6)</f>
        <v/>
      </c>
      <c r="I133" s="3" t="str">
        <f t="shared" si="4"/>
        <v/>
      </c>
      <c r="J133" s="3" t="str">
        <f>IF($E133="","",($C133+$D133)*$E133/Parameters!$B$4)</f>
        <v/>
      </c>
      <c r="K133" s="3" t="str">
        <f t="shared" si="5"/>
        <v/>
      </c>
    </row>
    <row r="134" spans="1:11" x14ac:dyDescent="0.25">
      <c r="A134" s="2"/>
      <c r="B134" s="2"/>
      <c r="C134" s="3"/>
      <c r="D134" s="3"/>
      <c r="E134" s="6"/>
      <c r="F134" s="3" t="str">
        <f>IF($E134="","",MIN($C134*2*$E134/Parameters!$B$4,Parameters!$B$10*$E134/Parameters!$B$4))</f>
        <v/>
      </c>
      <c r="G134" s="3" t="str">
        <f>IF($F134="","",MAX(0,$F134-Parameters!$B$9))</f>
        <v/>
      </c>
      <c r="H134" s="3" t="str">
        <f>IF($G134="","",$G134*Parameters!$B$6)</f>
        <v/>
      </c>
      <c r="I134" s="3" t="str">
        <f t="shared" si="4"/>
        <v/>
      </c>
      <c r="J134" s="3" t="str">
        <f>IF($E134="","",($C134+$D134)*$E134/Parameters!$B$4)</f>
        <v/>
      </c>
      <c r="K134" s="3" t="str">
        <f t="shared" si="5"/>
        <v/>
      </c>
    </row>
    <row r="135" spans="1:11" x14ac:dyDescent="0.25">
      <c r="A135" s="2"/>
      <c r="B135" s="2"/>
      <c r="C135" s="3"/>
      <c r="D135" s="3"/>
      <c r="E135" s="6"/>
      <c r="F135" s="3" t="str">
        <f>IF($E135="","",MIN($C135*2*$E135/Parameters!$B$4,Parameters!$B$10*$E135/Parameters!$B$4))</f>
        <v/>
      </c>
      <c r="G135" s="3" t="str">
        <f>IF($F135="","",MAX(0,$F135-Parameters!$B$9))</f>
        <v/>
      </c>
      <c r="H135" s="3" t="str">
        <f>IF($G135="","",$G135*Parameters!$B$6)</f>
        <v/>
      </c>
      <c r="I135" s="3" t="str">
        <f t="shared" si="4"/>
        <v/>
      </c>
      <c r="J135" s="3" t="str">
        <f>IF($E135="","",($C135+$D135)*$E135/Parameters!$B$4)</f>
        <v/>
      </c>
      <c r="K135" s="3" t="str">
        <f t="shared" si="5"/>
        <v/>
      </c>
    </row>
    <row r="136" spans="1:11" x14ac:dyDescent="0.25">
      <c r="A136" s="2"/>
      <c r="B136" s="2"/>
      <c r="C136" s="3"/>
      <c r="D136" s="3"/>
      <c r="E136" s="6"/>
      <c r="F136" s="3" t="str">
        <f>IF($E136="","",MIN($C136*2*$E136/Parameters!$B$4,Parameters!$B$10*$E136/Parameters!$B$4))</f>
        <v/>
      </c>
      <c r="G136" s="3" t="str">
        <f>IF($F136="","",MAX(0,$F136-Parameters!$B$9))</f>
        <v/>
      </c>
      <c r="H136" s="3" t="str">
        <f>IF($G136="","",$G136*Parameters!$B$6)</f>
        <v/>
      </c>
      <c r="I136" s="3" t="str">
        <f t="shared" si="4"/>
        <v/>
      </c>
      <c r="J136" s="3" t="str">
        <f>IF($E136="","",($C136+$D136)*$E136/Parameters!$B$4)</f>
        <v/>
      </c>
      <c r="K136" s="3" t="str">
        <f t="shared" si="5"/>
        <v/>
      </c>
    </row>
    <row r="137" spans="1:11" x14ac:dyDescent="0.25">
      <c r="A137" s="2"/>
      <c r="B137" s="2"/>
      <c r="C137" s="3"/>
      <c r="D137" s="3"/>
      <c r="E137" s="6"/>
      <c r="F137" s="3" t="str">
        <f>IF($E137="","",MIN($C137*2*$E137/Parameters!$B$4,Parameters!$B$10*$E137/Parameters!$B$4))</f>
        <v/>
      </c>
      <c r="G137" s="3" t="str">
        <f>IF($F137="","",MAX(0,$F137-Parameters!$B$9))</f>
        <v/>
      </c>
      <c r="H137" s="3" t="str">
        <f>IF($G137="","",$G137*Parameters!$B$6)</f>
        <v/>
      </c>
      <c r="I137" s="3" t="str">
        <f t="shared" si="4"/>
        <v/>
      </c>
      <c r="J137" s="3" t="str">
        <f>IF($E137="","",($C137+$D137)*$E137/Parameters!$B$4)</f>
        <v/>
      </c>
      <c r="K137" s="3" t="str">
        <f t="shared" si="5"/>
        <v/>
      </c>
    </row>
    <row r="138" spans="1:11" x14ac:dyDescent="0.25">
      <c r="A138" s="2"/>
      <c r="B138" s="2"/>
      <c r="C138" s="3"/>
      <c r="D138" s="3"/>
      <c r="E138" s="6"/>
      <c r="F138" s="3" t="str">
        <f>IF($E138="","",MIN($C138*2*$E138/Parameters!$B$4,Parameters!$B$10*$E138/Parameters!$B$4))</f>
        <v/>
      </c>
      <c r="G138" s="3" t="str">
        <f>IF($F138="","",MAX(0,$F138-Parameters!$B$9))</f>
        <v/>
      </c>
      <c r="H138" s="3" t="str">
        <f>IF($G138="","",$G138*Parameters!$B$6)</f>
        <v/>
      </c>
      <c r="I138" s="3" t="str">
        <f t="shared" si="4"/>
        <v/>
      </c>
      <c r="J138" s="3" t="str">
        <f>IF($E138="","",($C138+$D138)*$E138/Parameters!$B$4)</f>
        <v/>
      </c>
      <c r="K138" s="3" t="str">
        <f t="shared" si="5"/>
        <v/>
      </c>
    </row>
    <row r="139" spans="1:11" x14ac:dyDescent="0.25">
      <c r="A139" s="2"/>
      <c r="B139" s="2"/>
      <c r="C139" s="3"/>
      <c r="D139" s="3"/>
      <c r="E139" s="6"/>
      <c r="F139" s="3" t="str">
        <f>IF($E139="","",MIN($C139*2*$E139/Parameters!$B$4,Parameters!$B$10*$E139/Parameters!$B$4))</f>
        <v/>
      </c>
      <c r="G139" s="3" t="str">
        <f>IF($F139="","",MAX(0,$F139-Parameters!$B$9))</f>
        <v/>
      </c>
      <c r="H139" s="3" t="str">
        <f>IF($G139="","",$G139*Parameters!$B$6)</f>
        <v/>
      </c>
      <c r="I139" s="3" t="str">
        <f t="shared" si="4"/>
        <v/>
      </c>
      <c r="J139" s="3" t="str">
        <f>IF($E139="","",($C139+$D139)*$E139/Parameters!$B$4)</f>
        <v/>
      </c>
      <c r="K139" s="3" t="str">
        <f t="shared" si="5"/>
        <v/>
      </c>
    </row>
    <row r="140" spans="1:11" x14ac:dyDescent="0.25">
      <c r="A140" s="2"/>
      <c r="B140" s="2"/>
      <c r="C140" s="3"/>
      <c r="D140" s="3"/>
      <c r="E140" s="6"/>
      <c r="F140" s="3" t="str">
        <f>IF($E140="","",MIN($C140*2*$E140/Parameters!$B$4,Parameters!$B$10*$E140/Parameters!$B$4))</f>
        <v/>
      </c>
      <c r="G140" s="3" t="str">
        <f>IF($F140="","",MAX(0,$F140-Parameters!$B$9))</f>
        <v/>
      </c>
      <c r="H140" s="3" t="str">
        <f>IF($G140="","",$G140*Parameters!$B$6)</f>
        <v/>
      </c>
      <c r="I140" s="3" t="str">
        <f t="shared" si="4"/>
        <v/>
      </c>
      <c r="J140" s="3" t="str">
        <f>IF($E140="","",($C140+$D140)*$E140/Parameters!$B$4)</f>
        <v/>
      </c>
      <c r="K140" s="3" t="str">
        <f t="shared" si="5"/>
        <v/>
      </c>
    </row>
    <row r="141" spans="1:11" x14ac:dyDescent="0.25">
      <c r="A141" s="2"/>
      <c r="B141" s="2"/>
      <c r="C141" s="3"/>
      <c r="D141" s="3"/>
      <c r="E141" s="6"/>
      <c r="F141" s="3" t="str">
        <f>IF($E141="","",MIN($C141*2*$E141/Parameters!$B$4,Parameters!$B$10*$E141/Parameters!$B$4))</f>
        <v/>
      </c>
      <c r="G141" s="3" t="str">
        <f>IF($F141="","",MAX(0,$F141-Parameters!$B$9))</f>
        <v/>
      </c>
      <c r="H141" s="3" t="str">
        <f>IF($G141="","",$G141*Parameters!$B$6)</f>
        <v/>
      </c>
      <c r="I141" s="3" t="str">
        <f t="shared" si="4"/>
        <v/>
      </c>
      <c r="J141" s="3" t="str">
        <f>IF($E141="","",($C141+$D141)*$E141/Parameters!$B$4)</f>
        <v/>
      </c>
      <c r="K141" s="3" t="str">
        <f t="shared" si="5"/>
        <v/>
      </c>
    </row>
    <row r="142" spans="1:11" x14ac:dyDescent="0.25">
      <c r="A142" s="2"/>
      <c r="B142" s="2"/>
      <c r="C142" s="3"/>
      <c r="D142" s="3"/>
      <c r="E142" s="6"/>
      <c r="F142" s="3" t="str">
        <f>IF($E142="","",MIN($C142*2*$E142/Parameters!$B$4,Parameters!$B$10*$E142/Parameters!$B$4))</f>
        <v/>
      </c>
      <c r="G142" s="3" t="str">
        <f>IF($F142="","",MAX(0,$F142-Parameters!$B$9))</f>
        <v/>
      </c>
      <c r="H142" s="3" t="str">
        <f>IF($G142="","",$G142*Parameters!$B$6)</f>
        <v/>
      </c>
      <c r="I142" s="3" t="str">
        <f t="shared" si="4"/>
        <v/>
      </c>
      <c r="J142" s="3" t="str">
        <f>IF($E142="","",($C142+$D142)*$E142/Parameters!$B$4)</f>
        <v/>
      </c>
      <c r="K142" s="3" t="str">
        <f t="shared" si="5"/>
        <v/>
      </c>
    </row>
    <row r="143" spans="1:11" x14ac:dyDescent="0.25">
      <c r="A143" s="2"/>
      <c r="B143" s="2"/>
      <c r="C143" s="3"/>
      <c r="D143" s="3"/>
      <c r="E143" s="6"/>
      <c r="F143" s="3" t="str">
        <f>IF($E143="","",MIN($C143*2*$E143/Parameters!$B$4,Parameters!$B$10*$E143/Parameters!$B$4))</f>
        <v/>
      </c>
      <c r="G143" s="3" t="str">
        <f>IF($F143="","",MAX(0,$F143-Parameters!$B$9))</f>
        <v/>
      </c>
      <c r="H143" s="3" t="str">
        <f>IF($G143="","",$G143*Parameters!$B$6)</f>
        <v/>
      </c>
      <c r="I143" s="3" t="str">
        <f t="shared" si="4"/>
        <v/>
      </c>
      <c r="J143" s="3" t="str">
        <f>IF($E143="","",($C143+$D143)*$E143/Parameters!$B$4)</f>
        <v/>
      </c>
      <c r="K143" s="3" t="str">
        <f t="shared" si="5"/>
        <v/>
      </c>
    </row>
    <row r="144" spans="1:11" x14ac:dyDescent="0.25">
      <c r="A144" s="2"/>
      <c r="B144" s="2"/>
      <c r="C144" s="3"/>
      <c r="D144" s="3"/>
      <c r="E144" s="6"/>
      <c r="F144" s="3" t="str">
        <f>IF($E144="","",MIN($C144*2*$E144/Parameters!$B$4,Parameters!$B$10*$E144/Parameters!$B$4))</f>
        <v/>
      </c>
      <c r="G144" s="3" t="str">
        <f>IF($F144="","",MAX(0,$F144-Parameters!$B$9))</f>
        <v/>
      </c>
      <c r="H144" s="3" t="str">
        <f>IF($G144="","",$G144*Parameters!$B$6)</f>
        <v/>
      </c>
      <c r="I144" s="3" t="str">
        <f t="shared" si="4"/>
        <v/>
      </c>
      <c r="J144" s="3" t="str">
        <f>IF($E144="","",($C144+$D144)*$E144/Parameters!$B$4)</f>
        <v/>
      </c>
      <c r="K144" s="3" t="str">
        <f t="shared" si="5"/>
        <v/>
      </c>
    </row>
    <row r="145" spans="1:11" x14ac:dyDescent="0.25">
      <c r="A145" s="2"/>
      <c r="B145" s="2"/>
      <c r="C145" s="3"/>
      <c r="D145" s="3"/>
      <c r="E145" s="6"/>
      <c r="F145" s="3" t="str">
        <f>IF($E145="","",MIN($C145*2*$E145/Parameters!$B$4,Parameters!$B$10*$E145/Parameters!$B$4))</f>
        <v/>
      </c>
      <c r="G145" s="3" t="str">
        <f>IF($F145="","",MAX(0,$F145-Parameters!$B$9))</f>
        <v/>
      </c>
      <c r="H145" s="3" t="str">
        <f>IF($G145="","",$G145*Parameters!$B$6)</f>
        <v/>
      </c>
      <c r="I145" s="3" t="str">
        <f t="shared" si="4"/>
        <v/>
      </c>
      <c r="J145" s="3" t="str">
        <f>IF($E145="","",($C145+$D145)*$E145/Parameters!$B$4)</f>
        <v/>
      </c>
      <c r="K145" s="3" t="str">
        <f t="shared" si="5"/>
        <v/>
      </c>
    </row>
    <row r="146" spans="1:11" x14ac:dyDescent="0.25">
      <c r="A146" s="2"/>
      <c r="B146" s="2"/>
      <c r="C146" s="3"/>
      <c r="D146" s="3"/>
      <c r="E146" s="6"/>
      <c r="F146" s="3" t="str">
        <f>IF($E146="","",MIN($C146*2*$E146/Parameters!$B$4,Parameters!$B$10*$E146/Parameters!$B$4))</f>
        <v/>
      </c>
      <c r="G146" s="3" t="str">
        <f>IF($F146="","",MAX(0,$F146-Parameters!$B$9))</f>
        <v/>
      </c>
      <c r="H146" s="3" t="str">
        <f>IF($G146="","",$G146*Parameters!$B$6)</f>
        <v/>
      </c>
      <c r="I146" s="3" t="str">
        <f t="shared" si="4"/>
        <v/>
      </c>
      <c r="J146" s="3" t="str">
        <f>IF($E146="","",($C146+$D146)*$E146/Parameters!$B$4)</f>
        <v/>
      </c>
      <c r="K146" s="3" t="str">
        <f t="shared" si="5"/>
        <v/>
      </c>
    </row>
    <row r="147" spans="1:11" x14ac:dyDescent="0.25">
      <c r="A147" s="2"/>
      <c r="B147" s="2"/>
      <c r="C147" s="3"/>
      <c r="D147" s="3"/>
      <c r="E147" s="6"/>
      <c r="F147" s="3" t="str">
        <f>IF($E147="","",MIN($C147*2*$E147/Parameters!$B$4,Parameters!$B$10*$E147/Parameters!$B$4))</f>
        <v/>
      </c>
      <c r="G147" s="3" t="str">
        <f>IF($F147="","",MAX(0,$F147-Parameters!$B$9))</f>
        <v/>
      </c>
      <c r="H147" s="3" t="str">
        <f>IF($G147="","",$G147*Parameters!$B$6)</f>
        <v/>
      </c>
      <c r="I147" s="3" t="str">
        <f t="shared" si="4"/>
        <v/>
      </c>
      <c r="J147" s="3" t="str">
        <f>IF($E147="","",($C147+$D147)*$E147/Parameters!$B$4)</f>
        <v/>
      </c>
      <c r="K147" s="3" t="str">
        <f t="shared" si="5"/>
        <v/>
      </c>
    </row>
    <row r="148" spans="1:11" x14ac:dyDescent="0.25">
      <c r="A148" s="2"/>
      <c r="B148" s="2"/>
      <c r="C148" s="3"/>
      <c r="D148" s="3"/>
      <c r="E148" s="6"/>
      <c r="F148" s="3" t="str">
        <f>IF($E148="","",MIN($C148*2*$E148/Parameters!$B$4,Parameters!$B$10*$E148/Parameters!$B$4))</f>
        <v/>
      </c>
      <c r="G148" s="3" t="str">
        <f>IF($F148="","",MAX(0,$F148-Parameters!$B$9))</f>
        <v/>
      </c>
      <c r="H148" s="3" t="str">
        <f>IF($G148="","",$G148*Parameters!$B$6)</f>
        <v/>
      </c>
      <c r="I148" s="3" t="str">
        <f t="shared" si="4"/>
        <v/>
      </c>
      <c r="J148" s="3" t="str">
        <f>IF($E148="","",($C148+$D148)*$E148/Parameters!$B$4)</f>
        <v/>
      </c>
      <c r="K148" s="3" t="str">
        <f t="shared" si="5"/>
        <v/>
      </c>
    </row>
    <row r="149" spans="1:11" x14ac:dyDescent="0.25">
      <c r="A149" s="2"/>
      <c r="B149" s="2"/>
      <c r="C149" s="3"/>
      <c r="D149" s="3"/>
      <c r="E149" s="6"/>
      <c r="F149" s="3" t="str">
        <f>IF($E149="","",MIN($C149*2*$E149/Parameters!$B$4,Parameters!$B$10*$E149/Parameters!$B$4))</f>
        <v/>
      </c>
      <c r="G149" s="3" t="str">
        <f>IF($F149="","",MAX(0,$F149-Parameters!$B$9))</f>
        <v/>
      </c>
      <c r="H149" s="3" t="str">
        <f>IF($G149="","",$G149*Parameters!$B$6)</f>
        <v/>
      </c>
      <c r="I149" s="3" t="str">
        <f t="shared" si="4"/>
        <v/>
      </c>
      <c r="J149" s="3" t="str">
        <f>IF($E149="","",($C149+$D149)*$E149/Parameters!$B$4)</f>
        <v/>
      </c>
      <c r="K149" s="3" t="str">
        <f t="shared" si="5"/>
        <v/>
      </c>
    </row>
    <row r="150" spans="1:11" x14ac:dyDescent="0.25">
      <c r="A150" s="2"/>
      <c r="B150" s="2"/>
      <c r="C150" s="3"/>
      <c r="D150" s="3"/>
      <c r="E150" s="6"/>
      <c r="F150" s="3" t="str">
        <f>IF($E150="","",MIN($C150*2*$E150/Parameters!$B$4,Parameters!$B$10*$E150/Parameters!$B$4))</f>
        <v/>
      </c>
      <c r="G150" s="3" t="str">
        <f>IF($F150="","",MAX(0,$F150-Parameters!$B$9))</f>
        <v/>
      </c>
      <c r="H150" s="3" t="str">
        <f>IF($G150="","",$G150*Parameters!$B$6)</f>
        <v/>
      </c>
      <c r="I150" s="3" t="str">
        <f t="shared" si="4"/>
        <v/>
      </c>
      <c r="J150" s="3" t="str">
        <f>IF($E150="","",($C150+$D150)*$E150/Parameters!$B$4)</f>
        <v/>
      </c>
      <c r="K150" s="3" t="str">
        <f t="shared" si="5"/>
        <v/>
      </c>
    </row>
    <row r="151" spans="1:11" x14ac:dyDescent="0.25">
      <c r="A151" s="2"/>
      <c r="B151" s="2"/>
      <c r="C151" s="3"/>
      <c r="D151" s="3"/>
      <c r="E151" s="6"/>
      <c r="F151" s="3" t="str">
        <f>IF($E151="","",MIN($C151*2*$E151/Parameters!$B$4,Parameters!$B$10*$E151/Parameters!$B$4))</f>
        <v/>
      </c>
      <c r="G151" s="3" t="str">
        <f>IF($F151="","",MAX(0,$F151-Parameters!$B$9))</f>
        <v/>
      </c>
      <c r="H151" s="3" t="str">
        <f>IF($G151="","",$G151*Parameters!$B$6)</f>
        <v/>
      </c>
      <c r="I151" s="3" t="str">
        <f t="shared" si="4"/>
        <v/>
      </c>
      <c r="J151" s="3" t="str">
        <f>IF($E151="","",($C151+$D151)*$E151/Parameters!$B$4)</f>
        <v/>
      </c>
      <c r="K151" s="3" t="str">
        <f t="shared" si="5"/>
        <v/>
      </c>
    </row>
    <row r="152" spans="1:11" x14ac:dyDescent="0.25">
      <c r="A152" s="2"/>
      <c r="B152" s="2"/>
      <c r="C152" s="3"/>
      <c r="D152" s="3"/>
      <c r="E152" s="6"/>
      <c r="F152" s="3" t="str">
        <f>IF($E152="","",MIN($C152*2*$E152/Parameters!$B$4,Parameters!$B$10*$E152/Parameters!$B$4))</f>
        <v/>
      </c>
      <c r="G152" s="3" t="str">
        <f>IF($F152="","",MAX(0,$F152-Parameters!$B$9))</f>
        <v/>
      </c>
      <c r="H152" s="3" t="str">
        <f>IF($G152="","",$G152*Parameters!$B$6)</f>
        <v/>
      </c>
      <c r="I152" s="3" t="str">
        <f t="shared" si="4"/>
        <v/>
      </c>
      <c r="J152" s="3" t="str">
        <f>IF($E152="","",($C152+$D152)*$E152/Parameters!$B$4)</f>
        <v/>
      </c>
      <c r="K152" s="3" t="str">
        <f t="shared" si="5"/>
        <v/>
      </c>
    </row>
    <row r="153" spans="1:11" x14ac:dyDescent="0.25">
      <c r="A153" s="2"/>
      <c r="B153" s="2"/>
      <c r="C153" s="3"/>
      <c r="D153" s="3"/>
      <c r="E153" s="6"/>
      <c r="F153" s="3" t="str">
        <f>IF($E153="","",MIN($C153*2*$E153/Parameters!$B$4,Parameters!$B$10*$E153/Parameters!$B$4))</f>
        <v/>
      </c>
      <c r="G153" s="3" t="str">
        <f>IF($F153="","",MAX(0,$F153-Parameters!$B$9))</f>
        <v/>
      </c>
      <c r="H153" s="3" t="str">
        <f>IF($G153="","",$G153*Parameters!$B$6)</f>
        <v/>
      </c>
      <c r="I153" s="3" t="str">
        <f t="shared" si="4"/>
        <v/>
      </c>
      <c r="J153" s="3" t="str">
        <f>IF($E153="","",($C153+$D153)*$E153/Parameters!$B$4)</f>
        <v/>
      </c>
      <c r="K153" s="3" t="str">
        <f t="shared" si="5"/>
        <v/>
      </c>
    </row>
    <row r="154" spans="1:11" x14ac:dyDescent="0.25">
      <c r="A154" s="2"/>
      <c r="B154" s="2"/>
      <c r="C154" s="3"/>
      <c r="D154" s="3"/>
      <c r="E154" s="6"/>
      <c r="F154" s="3" t="str">
        <f>IF($E154="","",MIN($C154*2*$E154/Parameters!$B$4,Parameters!$B$10*$E154/Parameters!$B$4))</f>
        <v/>
      </c>
      <c r="G154" s="3" t="str">
        <f>IF($F154="","",MAX(0,$F154-Parameters!$B$9))</f>
        <v/>
      </c>
      <c r="H154" s="3" t="str">
        <f>IF($G154="","",$G154*Parameters!$B$6)</f>
        <v/>
      </c>
      <c r="I154" s="3" t="str">
        <f t="shared" si="4"/>
        <v/>
      </c>
      <c r="J154" s="3" t="str">
        <f>IF($E154="","",($C154+$D154)*$E154/Parameters!$B$4)</f>
        <v/>
      </c>
      <c r="K154" s="3" t="str">
        <f t="shared" si="5"/>
        <v/>
      </c>
    </row>
    <row r="155" spans="1:11" x14ac:dyDescent="0.25">
      <c r="A155" s="2"/>
      <c r="B155" s="2"/>
      <c r="C155" s="3"/>
      <c r="D155" s="3"/>
      <c r="E155" s="6"/>
      <c r="F155" s="3" t="str">
        <f>IF($E155="","",MIN($C155*2*$E155/Parameters!$B$4,Parameters!$B$10*$E155/Parameters!$B$4))</f>
        <v/>
      </c>
      <c r="G155" s="3" t="str">
        <f>IF($F155="","",MAX(0,$F155-Parameters!$B$9))</f>
        <v/>
      </c>
      <c r="H155" s="3" t="str">
        <f>IF($G155="","",$G155*Parameters!$B$6)</f>
        <v/>
      </c>
      <c r="I155" s="3" t="str">
        <f t="shared" si="4"/>
        <v/>
      </c>
      <c r="J155" s="3" t="str">
        <f>IF($E155="","",($C155+$D155)*$E155/Parameters!$B$4)</f>
        <v/>
      </c>
      <c r="K155" s="3" t="str">
        <f t="shared" si="5"/>
        <v/>
      </c>
    </row>
    <row r="156" spans="1:11" x14ac:dyDescent="0.25">
      <c r="A156" s="2"/>
      <c r="B156" s="2"/>
      <c r="C156" s="3"/>
      <c r="D156" s="3"/>
      <c r="E156" s="6"/>
      <c r="F156" s="3" t="str">
        <f>IF($E156="","",MIN($C156*2*$E156/Parameters!$B$4,Parameters!$B$10*$E156/Parameters!$B$4))</f>
        <v/>
      </c>
      <c r="G156" s="3" t="str">
        <f>IF($F156="","",MAX(0,$F156-Parameters!$B$9))</f>
        <v/>
      </c>
      <c r="H156" s="3" t="str">
        <f>IF($G156="","",$G156*Parameters!$B$6)</f>
        <v/>
      </c>
      <c r="I156" s="3" t="str">
        <f t="shared" si="4"/>
        <v/>
      </c>
      <c r="J156" s="3" t="str">
        <f>IF($E156="","",($C156+$D156)*$E156/Parameters!$B$4)</f>
        <v/>
      </c>
      <c r="K156" s="3" t="str">
        <f t="shared" si="5"/>
        <v/>
      </c>
    </row>
    <row r="157" spans="1:11" x14ac:dyDescent="0.25">
      <c r="A157" s="2"/>
      <c r="B157" s="2"/>
      <c r="C157" s="3"/>
      <c r="D157" s="3"/>
      <c r="E157" s="6"/>
      <c r="F157" s="3" t="str">
        <f>IF($E157="","",MIN($C157*2*$E157/Parameters!$B$4,Parameters!$B$10*$E157/Parameters!$B$4))</f>
        <v/>
      </c>
      <c r="G157" s="3" t="str">
        <f>IF($F157="","",MAX(0,$F157-Parameters!$B$9))</f>
        <v/>
      </c>
      <c r="H157" s="3" t="str">
        <f>IF($G157="","",$G157*Parameters!$B$6)</f>
        <v/>
      </c>
      <c r="I157" s="3" t="str">
        <f t="shared" si="4"/>
        <v/>
      </c>
      <c r="J157" s="3" t="str">
        <f>IF($E157="","",($C157+$D157)*$E157/Parameters!$B$4)</f>
        <v/>
      </c>
      <c r="K157" s="3" t="str">
        <f t="shared" si="5"/>
        <v/>
      </c>
    </row>
    <row r="158" spans="1:11" x14ac:dyDescent="0.25">
      <c r="A158" s="2"/>
      <c r="B158" s="2"/>
      <c r="C158" s="3"/>
      <c r="D158" s="3"/>
      <c r="E158" s="6"/>
      <c r="F158" s="3" t="str">
        <f>IF($E158="","",MIN($C158*2*$E158/Parameters!$B$4,Parameters!$B$10*$E158/Parameters!$B$4))</f>
        <v/>
      </c>
      <c r="G158" s="3" t="str">
        <f>IF($F158="","",MAX(0,$F158-Parameters!$B$9))</f>
        <v/>
      </c>
      <c r="H158" s="3" t="str">
        <f>IF($G158="","",$G158*Parameters!$B$6)</f>
        <v/>
      </c>
      <c r="I158" s="3" t="str">
        <f t="shared" si="4"/>
        <v/>
      </c>
      <c r="J158" s="3" t="str">
        <f>IF($E158="","",($C158+$D158)*$E158/Parameters!$B$4)</f>
        <v/>
      </c>
      <c r="K158" s="3" t="str">
        <f t="shared" si="5"/>
        <v/>
      </c>
    </row>
    <row r="159" spans="1:11" x14ac:dyDescent="0.25">
      <c r="A159" s="2"/>
      <c r="B159" s="2"/>
      <c r="C159" s="3"/>
      <c r="D159" s="3"/>
      <c r="E159" s="6"/>
      <c r="F159" s="3" t="str">
        <f>IF($E159="","",MIN($C159*2*$E159/Parameters!$B$4,Parameters!$B$10*$E159/Parameters!$B$4))</f>
        <v/>
      </c>
      <c r="G159" s="3" t="str">
        <f>IF($F159="","",MAX(0,$F159-Parameters!$B$9))</f>
        <v/>
      </c>
      <c r="H159" s="3" t="str">
        <f>IF($G159="","",$G159*Parameters!$B$6)</f>
        <v/>
      </c>
      <c r="I159" s="3" t="str">
        <f t="shared" si="4"/>
        <v/>
      </c>
      <c r="J159" s="3" t="str">
        <f>IF($E159="","",($C159+$D159)*$E159/Parameters!$B$4)</f>
        <v/>
      </c>
      <c r="K159" s="3" t="str">
        <f t="shared" si="5"/>
        <v/>
      </c>
    </row>
    <row r="160" spans="1:11" x14ac:dyDescent="0.25">
      <c r="A160" s="2"/>
      <c r="B160" s="2"/>
      <c r="C160" s="3"/>
      <c r="D160" s="3"/>
      <c r="E160" s="6"/>
      <c r="F160" s="3" t="str">
        <f>IF($E160="","",MIN($C160*2*$E160/Parameters!$B$4,Parameters!$B$10*$E160/Parameters!$B$4))</f>
        <v/>
      </c>
      <c r="G160" s="3" t="str">
        <f>IF($F160="","",MAX(0,$F160-Parameters!$B$9))</f>
        <v/>
      </c>
      <c r="H160" s="3" t="str">
        <f>IF($G160="","",$G160*Parameters!$B$6)</f>
        <v/>
      </c>
      <c r="I160" s="3" t="str">
        <f t="shared" si="4"/>
        <v/>
      </c>
      <c r="J160" s="3" t="str">
        <f>IF($E160="","",($C160+$D160)*$E160/Parameters!$B$4)</f>
        <v/>
      </c>
      <c r="K160" s="3" t="str">
        <f t="shared" si="5"/>
        <v/>
      </c>
    </row>
    <row r="161" spans="1:11" x14ac:dyDescent="0.25">
      <c r="A161" s="2"/>
      <c r="B161" s="2"/>
      <c r="C161" s="3"/>
      <c r="D161" s="3"/>
      <c r="E161" s="6"/>
      <c r="F161" s="3" t="str">
        <f>IF($E161="","",MIN($C161*2*$E161/Parameters!$B$4,Parameters!$B$10*$E161/Parameters!$B$4))</f>
        <v/>
      </c>
      <c r="G161" s="3" t="str">
        <f>IF($F161="","",MAX(0,$F161-Parameters!$B$9))</f>
        <v/>
      </c>
      <c r="H161" s="3" t="str">
        <f>IF($G161="","",$G161*Parameters!$B$6)</f>
        <v/>
      </c>
      <c r="I161" s="3" t="str">
        <f t="shared" si="4"/>
        <v/>
      </c>
      <c r="J161" s="3" t="str">
        <f>IF($E161="","",($C161+$D161)*$E161/Parameters!$B$4)</f>
        <v/>
      </c>
      <c r="K161" s="3" t="str">
        <f t="shared" si="5"/>
        <v/>
      </c>
    </row>
    <row r="162" spans="1:11" x14ac:dyDescent="0.25">
      <c r="A162" s="2"/>
      <c r="B162" s="2"/>
      <c r="C162" s="3"/>
      <c r="D162" s="3"/>
      <c r="E162" s="6"/>
      <c r="F162" s="3" t="str">
        <f>IF($E162="","",MIN($C162*2*$E162/Parameters!$B$4,Parameters!$B$10*$E162/Parameters!$B$4))</f>
        <v/>
      </c>
      <c r="G162" s="3" t="str">
        <f>IF($F162="","",MAX(0,$F162-Parameters!$B$9))</f>
        <v/>
      </c>
      <c r="H162" s="3" t="str">
        <f>IF($G162="","",$G162*Parameters!$B$6)</f>
        <v/>
      </c>
      <c r="I162" s="3" t="str">
        <f t="shared" si="4"/>
        <v/>
      </c>
      <c r="J162" s="3" t="str">
        <f>IF($E162="","",($C162+$D162)*$E162/Parameters!$B$4)</f>
        <v/>
      </c>
      <c r="K162" s="3" t="str">
        <f t="shared" si="5"/>
        <v/>
      </c>
    </row>
    <row r="163" spans="1:11" x14ac:dyDescent="0.25">
      <c r="A163" s="2"/>
      <c r="B163" s="2"/>
      <c r="C163" s="3"/>
      <c r="D163" s="3"/>
      <c r="E163" s="6"/>
      <c r="F163" s="3" t="str">
        <f>IF($E163="","",MIN($C163*2*$E163/Parameters!$B$4,Parameters!$B$10*$E163/Parameters!$B$4))</f>
        <v/>
      </c>
      <c r="G163" s="3" t="str">
        <f>IF($F163="","",MAX(0,$F163-Parameters!$B$9))</f>
        <v/>
      </c>
      <c r="H163" s="3" t="str">
        <f>IF($G163="","",$G163*Parameters!$B$6)</f>
        <v/>
      </c>
      <c r="I163" s="3" t="str">
        <f t="shared" si="4"/>
        <v/>
      </c>
      <c r="J163" s="3" t="str">
        <f>IF($E163="","",($C163+$D163)*$E163/Parameters!$B$4)</f>
        <v/>
      </c>
      <c r="K163" s="3" t="str">
        <f t="shared" si="5"/>
        <v/>
      </c>
    </row>
    <row r="164" spans="1:11" x14ac:dyDescent="0.25">
      <c r="A164" s="2"/>
      <c r="B164" s="2"/>
      <c r="C164" s="3"/>
      <c r="D164" s="3"/>
      <c r="E164" s="6"/>
      <c r="F164" s="3" t="str">
        <f>IF($E164="","",MIN($C164*2*$E164/Parameters!$B$4,Parameters!$B$10*$E164/Parameters!$B$4))</f>
        <v/>
      </c>
      <c r="G164" s="3" t="str">
        <f>IF($F164="","",MAX(0,$F164-Parameters!$B$9))</f>
        <v/>
      </c>
      <c r="H164" s="3" t="str">
        <f>IF($G164="","",$G164*Parameters!$B$6)</f>
        <v/>
      </c>
      <c r="I164" s="3" t="str">
        <f t="shared" si="4"/>
        <v/>
      </c>
      <c r="J164" s="3" t="str">
        <f>IF($E164="","",($C164+$D164)*$E164/Parameters!$B$4)</f>
        <v/>
      </c>
      <c r="K164" s="3" t="str">
        <f t="shared" si="5"/>
        <v/>
      </c>
    </row>
    <row r="165" spans="1:11" x14ac:dyDescent="0.25">
      <c r="A165" s="2"/>
      <c r="B165" s="2"/>
      <c r="C165" s="3"/>
      <c r="D165" s="3"/>
      <c r="E165" s="6"/>
      <c r="F165" s="3" t="str">
        <f>IF($E165="","",MIN($C165*2*$E165/Parameters!$B$4,Parameters!$B$10*$E165/Parameters!$B$4))</f>
        <v/>
      </c>
      <c r="G165" s="3" t="str">
        <f>IF($F165="","",MAX(0,$F165-Parameters!$B$9))</f>
        <v/>
      </c>
      <c r="H165" s="3" t="str">
        <f>IF($G165="","",$G165*Parameters!$B$6)</f>
        <v/>
      </c>
      <c r="I165" s="3" t="str">
        <f t="shared" si="4"/>
        <v/>
      </c>
      <c r="J165" s="3" t="str">
        <f>IF($E165="","",($C165+$D165)*$E165/Parameters!$B$4)</f>
        <v/>
      </c>
      <c r="K165" s="3" t="str">
        <f t="shared" si="5"/>
        <v/>
      </c>
    </row>
    <row r="166" spans="1:11" x14ac:dyDescent="0.25">
      <c r="A166" s="2"/>
      <c r="B166" s="2"/>
      <c r="C166" s="3"/>
      <c r="D166" s="3"/>
      <c r="E166" s="6"/>
      <c r="F166" s="3" t="str">
        <f>IF($E166="","",MIN($C166*2*$E166/Parameters!$B$4,Parameters!$B$10*$E166/Parameters!$B$4))</f>
        <v/>
      </c>
      <c r="G166" s="3" t="str">
        <f>IF($F166="","",MAX(0,$F166-Parameters!$B$9))</f>
        <v/>
      </c>
      <c r="H166" s="3" t="str">
        <f>IF($G166="","",$G166*Parameters!$B$6)</f>
        <v/>
      </c>
      <c r="I166" s="3" t="str">
        <f t="shared" si="4"/>
        <v/>
      </c>
      <c r="J166" s="3" t="str">
        <f>IF($E166="","",($C166+$D166)*$E166/Parameters!$B$4)</f>
        <v/>
      </c>
      <c r="K166" s="3" t="str">
        <f t="shared" si="5"/>
        <v/>
      </c>
    </row>
    <row r="167" spans="1:11" x14ac:dyDescent="0.25">
      <c r="A167" s="2"/>
      <c r="B167" s="2"/>
      <c r="C167" s="3"/>
      <c r="D167" s="3"/>
      <c r="E167" s="6"/>
      <c r="F167" s="3" t="str">
        <f>IF($E167="","",MIN($C167*2*$E167/Parameters!$B$4,Parameters!$B$10*$E167/Parameters!$B$4))</f>
        <v/>
      </c>
      <c r="G167" s="3" t="str">
        <f>IF($F167="","",MAX(0,$F167-Parameters!$B$9))</f>
        <v/>
      </c>
      <c r="H167" s="3" t="str">
        <f>IF($G167="","",$G167*Parameters!$B$6)</f>
        <v/>
      </c>
      <c r="I167" s="3" t="str">
        <f t="shared" si="4"/>
        <v/>
      </c>
      <c r="J167" s="3" t="str">
        <f>IF($E167="","",($C167+$D167)*$E167/Parameters!$B$4)</f>
        <v/>
      </c>
      <c r="K167" s="3" t="str">
        <f t="shared" si="5"/>
        <v/>
      </c>
    </row>
    <row r="168" spans="1:11" x14ac:dyDescent="0.25">
      <c r="A168" s="2"/>
      <c r="B168" s="2"/>
      <c r="C168" s="3"/>
      <c r="D168" s="3"/>
      <c r="E168" s="6"/>
      <c r="F168" s="3" t="str">
        <f>IF($E168="","",MIN($C168*2*$E168/Parameters!$B$4,Parameters!$B$10*$E168/Parameters!$B$4))</f>
        <v/>
      </c>
      <c r="G168" s="3" t="str">
        <f>IF($F168="","",MAX(0,$F168-Parameters!$B$9))</f>
        <v/>
      </c>
      <c r="H168" s="3" t="str">
        <f>IF($G168="","",$G168*Parameters!$B$6)</f>
        <v/>
      </c>
      <c r="I168" s="3" t="str">
        <f t="shared" si="4"/>
        <v/>
      </c>
      <c r="J168" s="3" t="str">
        <f>IF($E168="","",($C168+$D168)*$E168/Parameters!$B$4)</f>
        <v/>
      </c>
      <c r="K168" s="3" t="str">
        <f t="shared" si="5"/>
        <v/>
      </c>
    </row>
    <row r="169" spans="1:11" x14ac:dyDescent="0.25">
      <c r="A169" s="2"/>
      <c r="B169" s="2"/>
      <c r="C169" s="3"/>
      <c r="D169" s="3"/>
      <c r="E169" s="6"/>
      <c r="F169" s="3" t="str">
        <f>IF($E169="","",MIN($C169*2*$E169/Parameters!$B$4,Parameters!$B$10*$E169/Parameters!$B$4))</f>
        <v/>
      </c>
      <c r="G169" s="3" t="str">
        <f>IF($F169="","",MAX(0,$F169-Parameters!$B$9))</f>
        <v/>
      </c>
      <c r="H169" s="3" t="str">
        <f>IF($G169="","",$G169*Parameters!$B$6)</f>
        <v/>
      </c>
      <c r="I169" s="3" t="str">
        <f t="shared" si="4"/>
        <v/>
      </c>
      <c r="J169" s="3" t="str">
        <f>IF($E169="","",($C169+$D169)*$E169/Parameters!$B$4)</f>
        <v/>
      </c>
      <c r="K169" s="3" t="str">
        <f t="shared" si="5"/>
        <v/>
      </c>
    </row>
    <row r="170" spans="1:11" x14ac:dyDescent="0.25">
      <c r="A170" s="2"/>
      <c r="B170" s="2"/>
      <c r="C170" s="3"/>
      <c r="D170" s="3"/>
      <c r="E170" s="6"/>
      <c r="F170" s="3" t="str">
        <f>IF($E170="","",MIN($C170*2*$E170/Parameters!$B$4,Parameters!$B$10*$E170/Parameters!$B$4))</f>
        <v/>
      </c>
      <c r="G170" s="3" t="str">
        <f>IF($F170="","",MAX(0,$F170-Parameters!$B$9))</f>
        <v/>
      </c>
      <c r="H170" s="3" t="str">
        <f>IF($G170="","",$G170*Parameters!$B$6)</f>
        <v/>
      </c>
      <c r="I170" s="3" t="str">
        <f t="shared" si="4"/>
        <v/>
      </c>
      <c r="J170" s="3" t="str">
        <f>IF($E170="","",($C170+$D170)*$E170/Parameters!$B$4)</f>
        <v/>
      </c>
      <c r="K170" s="3" t="str">
        <f t="shared" si="5"/>
        <v/>
      </c>
    </row>
    <row r="171" spans="1:11" x14ac:dyDescent="0.25">
      <c r="A171" s="2"/>
      <c r="B171" s="2"/>
      <c r="C171" s="3"/>
      <c r="D171" s="3"/>
      <c r="E171" s="6"/>
      <c r="F171" s="3" t="str">
        <f>IF($E171="","",MIN($C171*2*$E171/Parameters!$B$4,Parameters!$B$10*$E171/Parameters!$B$4))</f>
        <v/>
      </c>
      <c r="G171" s="3" t="str">
        <f>IF($F171="","",MAX(0,$F171-Parameters!$B$9))</f>
        <v/>
      </c>
      <c r="H171" s="3" t="str">
        <f>IF($G171="","",$G171*Parameters!$B$6)</f>
        <v/>
      </c>
      <c r="I171" s="3" t="str">
        <f t="shared" si="4"/>
        <v/>
      </c>
      <c r="J171" s="3" t="str">
        <f>IF($E171="","",($C171+$D171)*$E171/Parameters!$B$4)</f>
        <v/>
      </c>
      <c r="K171" s="3" t="str">
        <f t="shared" si="5"/>
        <v/>
      </c>
    </row>
    <row r="172" spans="1:11" x14ac:dyDescent="0.25">
      <c r="A172" s="2"/>
      <c r="B172" s="2"/>
      <c r="C172" s="3"/>
      <c r="D172" s="3"/>
      <c r="E172" s="6"/>
      <c r="F172" s="3" t="str">
        <f>IF($E172="","",MIN($C172*2*$E172/Parameters!$B$4,Parameters!$B$10*$E172/Parameters!$B$4))</f>
        <v/>
      </c>
      <c r="G172" s="3" t="str">
        <f>IF($F172="","",MAX(0,$F172-Parameters!$B$9))</f>
        <v/>
      </c>
      <c r="H172" s="3" t="str">
        <f>IF($G172="","",$G172*Parameters!$B$6)</f>
        <v/>
      </c>
      <c r="I172" s="3" t="str">
        <f t="shared" si="4"/>
        <v/>
      </c>
      <c r="J172" s="3" t="str">
        <f>IF($E172="","",($C172+$D172)*$E172/Parameters!$B$4)</f>
        <v/>
      </c>
      <c r="K172" s="3" t="str">
        <f t="shared" si="5"/>
        <v/>
      </c>
    </row>
    <row r="173" spans="1:11" x14ac:dyDescent="0.25">
      <c r="A173" s="2"/>
      <c r="B173" s="2"/>
      <c r="C173" s="3"/>
      <c r="D173" s="3"/>
      <c r="E173" s="6"/>
      <c r="F173" s="3" t="str">
        <f>IF($E173="","",MIN($C173*2*$E173/Parameters!$B$4,Parameters!$B$10*$E173/Parameters!$B$4))</f>
        <v/>
      </c>
      <c r="G173" s="3" t="str">
        <f>IF($F173="","",MAX(0,$F173-Parameters!$B$9))</f>
        <v/>
      </c>
      <c r="H173" s="3" t="str">
        <f>IF($G173="","",$G173*Parameters!$B$6)</f>
        <v/>
      </c>
      <c r="I173" s="3" t="str">
        <f t="shared" si="4"/>
        <v/>
      </c>
      <c r="J173" s="3" t="str">
        <f>IF($E173="","",($C173+$D173)*$E173/Parameters!$B$4)</f>
        <v/>
      </c>
      <c r="K173" s="3" t="str">
        <f t="shared" si="5"/>
        <v/>
      </c>
    </row>
    <row r="174" spans="1:11" x14ac:dyDescent="0.25">
      <c r="A174" s="2"/>
      <c r="B174" s="2"/>
      <c r="C174" s="3"/>
      <c r="D174" s="3"/>
      <c r="E174" s="6"/>
      <c r="F174" s="3" t="str">
        <f>IF($E174="","",MIN($C174*2*$E174/Parameters!$B$4,Parameters!$B$10*$E174/Parameters!$B$4))</f>
        <v/>
      </c>
      <c r="G174" s="3" t="str">
        <f>IF($F174="","",MAX(0,$F174-Parameters!$B$9))</f>
        <v/>
      </c>
      <c r="H174" s="3" t="str">
        <f>IF($G174="","",$G174*Parameters!$B$6)</f>
        <v/>
      </c>
      <c r="I174" s="3" t="str">
        <f t="shared" si="4"/>
        <v/>
      </c>
      <c r="J174" s="3" t="str">
        <f>IF($E174="","",($C174+$D174)*$E174/Parameters!$B$4)</f>
        <v/>
      </c>
      <c r="K174" s="3" t="str">
        <f t="shared" si="5"/>
        <v/>
      </c>
    </row>
    <row r="175" spans="1:11" x14ac:dyDescent="0.25">
      <c r="A175" s="2"/>
      <c r="B175" s="2"/>
      <c r="C175" s="3"/>
      <c r="D175" s="3"/>
      <c r="E175" s="6"/>
      <c r="F175" s="3" t="str">
        <f>IF($E175="","",MIN($C175*2*$E175/Parameters!$B$4,Parameters!$B$10*$E175/Parameters!$B$4))</f>
        <v/>
      </c>
      <c r="G175" s="3" t="str">
        <f>IF($F175="","",MAX(0,$F175-Parameters!$B$9))</f>
        <v/>
      </c>
      <c r="H175" s="3" t="str">
        <f>IF($G175="","",$G175*Parameters!$B$6)</f>
        <v/>
      </c>
      <c r="I175" s="3" t="str">
        <f t="shared" si="4"/>
        <v/>
      </c>
      <c r="J175" s="3" t="str">
        <f>IF($E175="","",($C175+$D175)*$E175/Parameters!$B$4)</f>
        <v/>
      </c>
      <c r="K175" s="3" t="str">
        <f t="shared" si="5"/>
        <v/>
      </c>
    </row>
    <row r="176" spans="1:11" x14ac:dyDescent="0.25">
      <c r="A176" s="2"/>
      <c r="B176" s="2"/>
      <c r="C176" s="3"/>
      <c r="D176" s="3"/>
      <c r="E176" s="6"/>
      <c r="F176" s="3" t="str">
        <f>IF($E176="","",MIN($C176*2*$E176/Parameters!$B$4,Parameters!$B$10*$E176/Parameters!$B$4))</f>
        <v/>
      </c>
      <c r="G176" s="3" t="str">
        <f>IF($F176="","",MAX(0,$F176-Parameters!$B$9))</f>
        <v/>
      </c>
      <c r="H176" s="3" t="str">
        <f>IF($G176="","",$G176*Parameters!$B$6)</f>
        <v/>
      </c>
      <c r="I176" s="3" t="str">
        <f t="shared" si="4"/>
        <v/>
      </c>
      <c r="J176" s="3" t="str">
        <f>IF($E176="","",($C176+$D176)*$E176/Parameters!$B$4)</f>
        <v/>
      </c>
      <c r="K176" s="3" t="str">
        <f t="shared" si="5"/>
        <v/>
      </c>
    </row>
    <row r="177" spans="1:11" x14ac:dyDescent="0.25">
      <c r="A177" s="2"/>
      <c r="B177" s="2"/>
      <c r="C177" s="3"/>
      <c r="D177" s="3"/>
      <c r="E177" s="6"/>
      <c r="F177" s="3" t="str">
        <f>IF($E177="","",MIN($C177*2*$E177/Parameters!$B$4,Parameters!$B$10*$E177/Parameters!$B$4))</f>
        <v/>
      </c>
      <c r="G177" s="3" t="str">
        <f>IF($F177="","",MAX(0,$F177-Parameters!$B$9))</f>
        <v/>
      </c>
      <c r="H177" s="3" t="str">
        <f>IF($G177="","",$G177*Parameters!$B$6)</f>
        <v/>
      </c>
      <c r="I177" s="3" t="str">
        <f t="shared" si="4"/>
        <v/>
      </c>
      <c r="J177" s="3" t="str">
        <f>IF($E177="","",($C177+$D177)*$E177/Parameters!$B$4)</f>
        <v/>
      </c>
      <c r="K177" s="3" t="str">
        <f t="shared" si="5"/>
        <v/>
      </c>
    </row>
    <row r="178" spans="1:11" x14ac:dyDescent="0.25">
      <c r="A178" s="2"/>
      <c r="B178" s="2"/>
      <c r="C178" s="3"/>
      <c r="D178" s="3"/>
      <c r="E178" s="6"/>
      <c r="F178" s="3" t="str">
        <f>IF($E178="","",MIN($C178*2*$E178/Parameters!$B$4,Parameters!$B$10*$E178/Parameters!$B$4))</f>
        <v/>
      </c>
      <c r="G178" s="3" t="str">
        <f>IF($F178="","",MAX(0,$F178-Parameters!$B$9))</f>
        <v/>
      </c>
      <c r="H178" s="3" t="str">
        <f>IF($G178="","",$G178*Parameters!$B$6)</f>
        <v/>
      </c>
      <c r="I178" s="3" t="str">
        <f t="shared" si="4"/>
        <v/>
      </c>
      <c r="J178" s="3" t="str">
        <f>IF($E178="","",($C178+$D178)*$E178/Parameters!$B$4)</f>
        <v/>
      </c>
      <c r="K178" s="3" t="str">
        <f t="shared" si="5"/>
        <v/>
      </c>
    </row>
    <row r="179" spans="1:11" x14ac:dyDescent="0.25">
      <c r="A179" s="2"/>
      <c r="B179" s="2"/>
      <c r="C179" s="3"/>
      <c r="D179" s="3"/>
      <c r="E179" s="6"/>
      <c r="F179" s="3" t="str">
        <f>IF($E179="","",MIN($C179*2*$E179/Parameters!$B$4,Parameters!$B$10*$E179/Parameters!$B$4))</f>
        <v/>
      </c>
      <c r="G179" s="3" t="str">
        <f>IF($F179="","",MAX(0,$F179-Parameters!$B$9))</f>
        <v/>
      </c>
      <c r="H179" s="3" t="str">
        <f>IF($G179="","",$G179*Parameters!$B$6)</f>
        <v/>
      </c>
      <c r="I179" s="3" t="str">
        <f t="shared" si="4"/>
        <v/>
      </c>
      <c r="J179" s="3" t="str">
        <f>IF($E179="","",($C179+$D179)*$E179/Parameters!$B$4)</f>
        <v/>
      </c>
      <c r="K179" s="3" t="str">
        <f t="shared" si="5"/>
        <v/>
      </c>
    </row>
    <row r="180" spans="1:11" x14ac:dyDescent="0.25">
      <c r="A180" s="2"/>
      <c r="B180" s="2"/>
      <c r="C180" s="3"/>
      <c r="D180" s="3"/>
      <c r="E180" s="6"/>
      <c r="F180" s="3" t="str">
        <f>IF($E180="","",MIN($C180*2*$E180/Parameters!$B$4,Parameters!$B$10*$E180/Parameters!$B$4))</f>
        <v/>
      </c>
      <c r="G180" s="3" t="str">
        <f>IF($F180="","",MAX(0,$F180-Parameters!$B$9))</f>
        <v/>
      </c>
      <c r="H180" s="3" t="str">
        <f>IF($G180="","",$G180*Parameters!$B$6)</f>
        <v/>
      </c>
      <c r="I180" s="3" t="str">
        <f t="shared" si="4"/>
        <v/>
      </c>
      <c r="J180" s="3" t="str">
        <f>IF($E180="","",($C180+$D180)*$E180/Parameters!$B$4)</f>
        <v/>
      </c>
      <c r="K180" s="3" t="str">
        <f t="shared" si="5"/>
        <v/>
      </c>
    </row>
    <row r="181" spans="1:11" x14ac:dyDescent="0.25">
      <c r="A181" s="2"/>
      <c r="B181" s="2"/>
      <c r="C181" s="3"/>
      <c r="D181" s="3"/>
      <c r="E181" s="6"/>
      <c r="F181" s="3" t="str">
        <f>IF($E181="","",MIN($C181*2*$E181/Parameters!$B$4,Parameters!$B$10*$E181/Parameters!$B$4))</f>
        <v/>
      </c>
      <c r="G181" s="3" t="str">
        <f>IF($F181="","",MAX(0,$F181-Parameters!$B$9))</f>
        <v/>
      </c>
      <c r="H181" s="3" t="str">
        <f>IF($G181="","",$G181*Parameters!$B$6)</f>
        <v/>
      </c>
      <c r="I181" s="3" t="str">
        <f t="shared" si="4"/>
        <v/>
      </c>
      <c r="J181" s="3" t="str">
        <f>IF($E181="","",($C181+$D181)*$E181/Parameters!$B$4)</f>
        <v/>
      </c>
      <c r="K181" s="3" t="str">
        <f t="shared" si="5"/>
        <v/>
      </c>
    </row>
    <row r="182" spans="1:11" x14ac:dyDescent="0.25">
      <c r="A182" s="2"/>
      <c r="B182" s="2"/>
      <c r="C182" s="3"/>
      <c r="D182" s="3"/>
      <c r="E182" s="6"/>
      <c r="F182" s="3" t="str">
        <f>IF($E182="","",MIN($C182*2*$E182/Parameters!$B$4,Parameters!$B$10*$E182/Parameters!$B$4))</f>
        <v/>
      </c>
      <c r="G182" s="3" t="str">
        <f>IF($F182="","",MAX(0,$F182-Parameters!$B$9))</f>
        <v/>
      </c>
      <c r="H182" s="3" t="str">
        <f>IF($G182="","",$G182*Parameters!$B$6)</f>
        <v/>
      </c>
      <c r="I182" s="3" t="str">
        <f t="shared" si="4"/>
        <v/>
      </c>
      <c r="J182" s="3" t="str">
        <f>IF($E182="","",($C182+$D182)*$E182/Parameters!$B$4)</f>
        <v/>
      </c>
      <c r="K182" s="3" t="str">
        <f t="shared" si="5"/>
        <v/>
      </c>
    </row>
    <row r="183" spans="1:11" x14ac:dyDescent="0.25">
      <c r="A183" s="2"/>
      <c r="B183" s="2"/>
      <c r="C183" s="3"/>
      <c r="D183" s="3"/>
      <c r="E183" s="6"/>
      <c r="F183" s="3" t="str">
        <f>IF($E183="","",MIN($C183*2*$E183/Parameters!$B$4,Parameters!$B$10*$E183/Parameters!$B$4))</f>
        <v/>
      </c>
      <c r="G183" s="3" t="str">
        <f>IF($F183="","",MAX(0,$F183-Parameters!$B$9))</f>
        <v/>
      </c>
      <c r="H183" s="3" t="str">
        <f>IF($G183="","",$G183*Parameters!$B$6)</f>
        <v/>
      </c>
      <c r="I183" s="3" t="str">
        <f t="shared" si="4"/>
        <v/>
      </c>
      <c r="J183" s="3" t="str">
        <f>IF($E183="","",($C183+$D183)*$E183/Parameters!$B$4)</f>
        <v/>
      </c>
      <c r="K183" s="3" t="str">
        <f t="shared" si="5"/>
        <v/>
      </c>
    </row>
    <row r="184" spans="1:11" x14ac:dyDescent="0.25">
      <c r="A184" s="2"/>
      <c r="B184" s="2"/>
      <c r="C184" s="3"/>
      <c r="D184" s="3"/>
      <c r="E184" s="6"/>
      <c r="F184" s="3" t="str">
        <f>IF($E184="","",MIN($C184*2*$E184/Parameters!$B$4,Parameters!$B$10*$E184/Parameters!$B$4))</f>
        <v/>
      </c>
      <c r="G184" s="3" t="str">
        <f>IF($F184="","",MAX(0,$F184-Parameters!$B$9))</f>
        <v/>
      </c>
      <c r="H184" s="3" t="str">
        <f>IF($G184="","",$G184*Parameters!$B$6)</f>
        <v/>
      </c>
      <c r="I184" s="3" t="str">
        <f t="shared" si="4"/>
        <v/>
      </c>
      <c r="J184" s="3" t="str">
        <f>IF($E184="","",($C184+$D184)*$E184/Parameters!$B$4)</f>
        <v/>
      </c>
      <c r="K184" s="3" t="str">
        <f t="shared" si="5"/>
        <v/>
      </c>
    </row>
    <row r="185" spans="1:11" x14ac:dyDescent="0.25">
      <c r="A185" s="2"/>
      <c r="B185" s="2"/>
      <c r="C185" s="3"/>
      <c r="D185" s="3"/>
      <c r="E185" s="6"/>
      <c r="F185" s="3" t="str">
        <f>IF($E185="","",MIN($C185*2*$E185/Parameters!$B$4,Parameters!$B$10*$E185/Parameters!$B$4))</f>
        <v/>
      </c>
      <c r="G185" s="3" t="str">
        <f>IF($F185="","",MAX(0,$F185-Parameters!$B$9))</f>
        <v/>
      </c>
      <c r="H185" s="3" t="str">
        <f>IF($G185="","",$G185*Parameters!$B$6)</f>
        <v/>
      </c>
      <c r="I185" s="3" t="str">
        <f t="shared" si="4"/>
        <v/>
      </c>
      <c r="J185" s="3" t="str">
        <f>IF($E185="","",($C185+$D185)*$E185/Parameters!$B$4)</f>
        <v/>
      </c>
      <c r="K185" s="3" t="str">
        <f t="shared" si="5"/>
        <v/>
      </c>
    </row>
    <row r="186" spans="1:11" x14ac:dyDescent="0.25">
      <c r="A186" s="2"/>
      <c r="B186" s="2"/>
      <c r="C186" s="3"/>
      <c r="D186" s="3"/>
      <c r="E186" s="6"/>
      <c r="F186" s="3" t="str">
        <f>IF($E186="","",MIN($C186*2*$E186/Parameters!$B$4,Parameters!$B$10*$E186/Parameters!$B$4))</f>
        <v/>
      </c>
      <c r="G186" s="3" t="str">
        <f>IF($F186="","",MAX(0,$F186-Parameters!$B$9))</f>
        <v/>
      </c>
      <c r="H186" s="3" t="str">
        <f>IF($G186="","",$G186*Parameters!$B$6)</f>
        <v/>
      </c>
      <c r="I186" s="3" t="str">
        <f t="shared" si="4"/>
        <v/>
      </c>
      <c r="J186" s="3" t="str">
        <f>IF($E186="","",($C186+$D186)*$E186/Parameters!$B$4)</f>
        <v/>
      </c>
      <c r="K186" s="3" t="str">
        <f t="shared" si="5"/>
        <v/>
      </c>
    </row>
    <row r="187" spans="1:11" x14ac:dyDescent="0.25">
      <c r="A187" s="2"/>
      <c r="B187" s="2"/>
      <c r="C187" s="3"/>
      <c r="D187" s="3"/>
      <c r="E187" s="6"/>
      <c r="F187" s="3" t="str">
        <f>IF($E187="","",MIN($C187*2*$E187/Parameters!$B$4,Parameters!$B$10*$E187/Parameters!$B$4))</f>
        <v/>
      </c>
      <c r="G187" s="3" t="str">
        <f>IF($F187="","",MAX(0,$F187-Parameters!$B$9))</f>
        <v/>
      </c>
      <c r="H187" s="3" t="str">
        <f>IF($G187="","",$G187*Parameters!$B$6)</f>
        <v/>
      </c>
      <c r="I187" s="3" t="str">
        <f t="shared" si="4"/>
        <v/>
      </c>
      <c r="J187" s="3" t="str">
        <f>IF($E187="","",($C187+$D187)*$E187/Parameters!$B$4)</f>
        <v/>
      </c>
      <c r="K187" s="3" t="str">
        <f t="shared" si="5"/>
        <v/>
      </c>
    </row>
    <row r="188" spans="1:11" x14ac:dyDescent="0.25">
      <c r="A188" s="2"/>
      <c r="B188" s="2"/>
      <c r="C188" s="3"/>
      <c r="D188" s="3"/>
      <c r="E188" s="6"/>
      <c r="F188" s="3" t="str">
        <f>IF($E188="","",MIN($C188*2*$E188/Parameters!$B$4,Parameters!$B$10*$E188/Parameters!$B$4))</f>
        <v/>
      </c>
      <c r="G188" s="3" t="str">
        <f>IF($F188="","",MAX(0,$F188-Parameters!$B$9))</f>
        <v/>
      </c>
      <c r="H188" s="3" t="str">
        <f>IF($G188="","",$G188*Parameters!$B$6)</f>
        <v/>
      </c>
      <c r="I188" s="3" t="str">
        <f t="shared" si="4"/>
        <v/>
      </c>
      <c r="J188" s="3" t="str">
        <f>IF($E188="","",($C188+$D188)*$E188/Parameters!$B$4)</f>
        <v/>
      </c>
      <c r="K188" s="3" t="str">
        <f t="shared" si="5"/>
        <v/>
      </c>
    </row>
    <row r="189" spans="1:11" x14ac:dyDescent="0.25">
      <c r="A189" s="2"/>
      <c r="B189" s="2"/>
      <c r="C189" s="3"/>
      <c r="D189" s="3"/>
      <c r="E189" s="6"/>
      <c r="F189" s="3" t="str">
        <f>IF($E189="","",MIN($C189*2*$E189/Parameters!$B$4,Parameters!$B$10*$E189/Parameters!$B$4))</f>
        <v/>
      </c>
      <c r="G189" s="3" t="str">
        <f>IF($F189="","",MAX(0,$F189-Parameters!$B$9))</f>
        <v/>
      </c>
      <c r="H189" s="3" t="str">
        <f>IF($G189="","",$G189*Parameters!$B$6)</f>
        <v/>
      </c>
      <c r="I189" s="3" t="str">
        <f t="shared" si="4"/>
        <v/>
      </c>
      <c r="J189" s="3" t="str">
        <f>IF($E189="","",($C189+$D189)*$E189/Parameters!$B$4)</f>
        <v/>
      </c>
      <c r="K189" s="3" t="str">
        <f t="shared" si="5"/>
        <v/>
      </c>
    </row>
    <row r="190" spans="1:11" x14ac:dyDescent="0.25">
      <c r="A190" s="2"/>
      <c r="B190" s="2"/>
      <c r="C190" s="3"/>
      <c r="D190" s="3"/>
      <c r="E190" s="6"/>
      <c r="F190" s="3" t="str">
        <f>IF($E190="","",MIN($C190*2*$E190/Parameters!$B$4,Parameters!$B$10*$E190/Parameters!$B$4))</f>
        <v/>
      </c>
      <c r="G190" s="3" t="str">
        <f>IF($F190="","",MAX(0,$F190-Parameters!$B$9))</f>
        <v/>
      </c>
      <c r="H190" s="3" t="str">
        <f>IF($G190="","",$G190*Parameters!$B$6)</f>
        <v/>
      </c>
      <c r="I190" s="3" t="str">
        <f t="shared" si="4"/>
        <v/>
      </c>
      <c r="J190" s="3" t="str">
        <f>IF($E190="","",($C190+$D190)*$E190/Parameters!$B$4)</f>
        <v/>
      </c>
      <c r="K190" s="3" t="str">
        <f t="shared" si="5"/>
        <v/>
      </c>
    </row>
    <row r="191" spans="1:11" x14ac:dyDescent="0.25">
      <c r="A191" s="2"/>
      <c r="B191" s="2"/>
      <c r="C191" s="3"/>
      <c r="D191" s="3"/>
      <c r="E191" s="6"/>
      <c r="F191" s="3" t="str">
        <f>IF($E191="","",MIN($C191*2*$E191/Parameters!$B$4,Parameters!$B$10*$E191/Parameters!$B$4))</f>
        <v/>
      </c>
      <c r="G191" s="3" t="str">
        <f>IF($F191="","",MAX(0,$F191-Parameters!$B$9))</f>
        <v/>
      </c>
      <c r="H191" s="3" t="str">
        <f>IF($G191="","",$G191*Parameters!$B$6)</f>
        <v/>
      </c>
      <c r="I191" s="3" t="str">
        <f t="shared" si="4"/>
        <v/>
      </c>
      <c r="J191" s="3" t="str">
        <f>IF($E191="","",($C191+$D191)*$E191/Parameters!$B$4)</f>
        <v/>
      </c>
      <c r="K191" s="3" t="str">
        <f t="shared" si="5"/>
        <v/>
      </c>
    </row>
    <row r="192" spans="1:11" x14ac:dyDescent="0.25">
      <c r="A192" s="2"/>
      <c r="B192" s="2"/>
      <c r="C192" s="3"/>
      <c r="D192" s="3"/>
      <c r="E192" s="6"/>
      <c r="F192" s="3" t="str">
        <f>IF($E192="","",MIN($C192*2*$E192/Parameters!$B$4,Parameters!$B$10*$E192/Parameters!$B$4))</f>
        <v/>
      </c>
      <c r="G192" s="3" t="str">
        <f>IF($F192="","",MAX(0,$F192-Parameters!$B$9))</f>
        <v/>
      </c>
      <c r="H192" s="3" t="str">
        <f>IF($G192="","",$G192*Parameters!$B$6)</f>
        <v/>
      </c>
      <c r="I192" s="3" t="str">
        <f t="shared" si="4"/>
        <v/>
      </c>
      <c r="J192" s="3" t="str">
        <f>IF($E192="","",($C192+$D192)*$E192/Parameters!$B$4)</f>
        <v/>
      </c>
      <c r="K192" s="3" t="str">
        <f t="shared" si="5"/>
        <v/>
      </c>
    </row>
    <row r="193" spans="1:11" x14ac:dyDescent="0.25">
      <c r="A193" s="2"/>
      <c r="B193" s="2"/>
      <c r="C193" s="3"/>
      <c r="D193" s="3"/>
      <c r="E193" s="6"/>
      <c r="F193" s="3" t="str">
        <f>IF($E193="","",MIN($C193*2*$E193/Parameters!$B$4,Parameters!$B$10*$E193/Parameters!$B$4))</f>
        <v/>
      </c>
      <c r="G193" s="3" t="str">
        <f>IF($F193="","",MAX(0,$F193-Parameters!$B$9))</f>
        <v/>
      </c>
      <c r="H193" s="3" t="str">
        <f>IF($G193="","",$G193*Parameters!$B$6)</f>
        <v/>
      </c>
      <c r="I193" s="3" t="str">
        <f t="shared" si="4"/>
        <v/>
      </c>
      <c r="J193" s="3" t="str">
        <f>IF($E193="","",($C193+$D193)*$E193/Parameters!$B$4)</f>
        <v/>
      </c>
      <c r="K193" s="3" t="str">
        <f t="shared" si="5"/>
        <v/>
      </c>
    </row>
    <row r="194" spans="1:11" x14ac:dyDescent="0.25">
      <c r="A194" s="2"/>
      <c r="B194" s="2"/>
      <c r="C194" s="3"/>
      <c r="D194" s="3"/>
      <c r="E194" s="6"/>
      <c r="F194" s="3" t="str">
        <f>IF($E194="","",MIN($C194*2*$E194/Parameters!$B$4,Parameters!$B$10*$E194/Parameters!$B$4))</f>
        <v/>
      </c>
      <c r="G194" s="3" t="str">
        <f>IF($F194="","",MAX(0,$F194-Parameters!$B$9))</f>
        <v/>
      </c>
      <c r="H194" s="3" t="str">
        <f>IF($G194="","",$G194*Parameters!$B$6)</f>
        <v/>
      </c>
      <c r="I194" s="3" t="str">
        <f t="shared" ref="I194:I257" si="6">IF($F194="","",$F194-$H194)</f>
        <v/>
      </c>
      <c r="J194" s="3" t="str">
        <f>IF($E194="","",($C194+$D194)*$E194/Parameters!$B$4)</f>
        <v/>
      </c>
      <c r="K194" s="3" t="str">
        <f t="shared" ref="K194:K257" si="7">IF($E194="","",$I194+$J194)</f>
        <v/>
      </c>
    </row>
    <row r="195" spans="1:11" x14ac:dyDescent="0.25">
      <c r="A195" s="2"/>
      <c r="B195" s="2"/>
      <c r="C195" s="3"/>
      <c r="D195" s="3"/>
      <c r="E195" s="6"/>
      <c r="F195" s="3" t="str">
        <f>IF($E195="","",MIN($C195*2*$E195/Parameters!$B$4,Parameters!$B$10*$E195/Parameters!$B$4))</f>
        <v/>
      </c>
      <c r="G195" s="3" t="str">
        <f>IF($F195="","",MAX(0,$F195-Parameters!$B$9))</f>
        <v/>
      </c>
      <c r="H195" s="3" t="str">
        <f>IF($G195="","",$G195*Parameters!$B$6)</f>
        <v/>
      </c>
      <c r="I195" s="3" t="str">
        <f t="shared" si="6"/>
        <v/>
      </c>
      <c r="J195" s="3" t="str">
        <f>IF($E195="","",($C195+$D195)*$E195/Parameters!$B$4)</f>
        <v/>
      </c>
      <c r="K195" s="3" t="str">
        <f t="shared" si="7"/>
        <v/>
      </c>
    </row>
    <row r="196" spans="1:11" x14ac:dyDescent="0.25">
      <c r="A196" s="2"/>
      <c r="B196" s="2"/>
      <c r="C196" s="3"/>
      <c r="D196" s="3"/>
      <c r="E196" s="6"/>
      <c r="F196" s="3" t="str">
        <f>IF($E196="","",MIN($C196*2*$E196/Parameters!$B$4,Parameters!$B$10*$E196/Parameters!$B$4))</f>
        <v/>
      </c>
      <c r="G196" s="3" t="str">
        <f>IF($F196="","",MAX(0,$F196-Parameters!$B$9))</f>
        <v/>
      </c>
      <c r="H196" s="3" t="str">
        <f>IF($G196="","",$G196*Parameters!$B$6)</f>
        <v/>
      </c>
      <c r="I196" s="3" t="str">
        <f t="shared" si="6"/>
        <v/>
      </c>
      <c r="J196" s="3" t="str">
        <f>IF($E196="","",($C196+$D196)*$E196/Parameters!$B$4)</f>
        <v/>
      </c>
      <c r="K196" s="3" t="str">
        <f t="shared" si="7"/>
        <v/>
      </c>
    </row>
    <row r="197" spans="1:11" x14ac:dyDescent="0.25">
      <c r="A197" s="2"/>
      <c r="B197" s="2"/>
      <c r="C197" s="3"/>
      <c r="D197" s="3"/>
      <c r="E197" s="6"/>
      <c r="F197" s="3" t="str">
        <f>IF($E197="","",MIN($C197*2*$E197/Parameters!$B$4,Parameters!$B$10*$E197/Parameters!$B$4))</f>
        <v/>
      </c>
      <c r="G197" s="3" t="str">
        <f>IF($F197="","",MAX(0,$F197-Parameters!$B$9))</f>
        <v/>
      </c>
      <c r="H197" s="3" t="str">
        <f>IF($G197="","",$G197*Parameters!$B$6)</f>
        <v/>
      </c>
      <c r="I197" s="3" t="str">
        <f t="shared" si="6"/>
        <v/>
      </c>
      <c r="J197" s="3" t="str">
        <f>IF($E197="","",($C197+$D197)*$E197/Parameters!$B$4)</f>
        <v/>
      </c>
      <c r="K197" s="3" t="str">
        <f t="shared" si="7"/>
        <v/>
      </c>
    </row>
    <row r="198" spans="1:11" x14ac:dyDescent="0.25">
      <c r="A198" s="2"/>
      <c r="B198" s="2"/>
      <c r="C198" s="3"/>
      <c r="D198" s="3"/>
      <c r="E198" s="6"/>
      <c r="F198" s="3" t="str">
        <f>IF($E198="","",MIN($C198*2*$E198/Parameters!$B$4,Parameters!$B$10*$E198/Parameters!$B$4))</f>
        <v/>
      </c>
      <c r="G198" s="3" t="str">
        <f>IF($F198="","",MAX(0,$F198-Parameters!$B$9))</f>
        <v/>
      </c>
      <c r="H198" s="3" t="str">
        <f>IF($G198="","",$G198*Parameters!$B$6)</f>
        <v/>
      </c>
      <c r="I198" s="3" t="str">
        <f t="shared" si="6"/>
        <v/>
      </c>
      <c r="J198" s="3" t="str">
        <f>IF($E198="","",($C198+$D198)*$E198/Parameters!$B$4)</f>
        <v/>
      </c>
      <c r="K198" s="3" t="str">
        <f t="shared" si="7"/>
        <v/>
      </c>
    </row>
    <row r="199" spans="1:11" x14ac:dyDescent="0.25">
      <c r="A199" s="2"/>
      <c r="B199" s="2"/>
      <c r="C199" s="3"/>
      <c r="D199" s="3"/>
      <c r="E199" s="6"/>
      <c r="F199" s="3" t="str">
        <f>IF($E199="","",MIN($C199*2*$E199/Parameters!$B$4,Parameters!$B$10*$E199/Parameters!$B$4))</f>
        <v/>
      </c>
      <c r="G199" s="3" t="str">
        <f>IF($F199="","",MAX(0,$F199-Parameters!$B$9))</f>
        <v/>
      </c>
      <c r="H199" s="3" t="str">
        <f>IF($G199="","",$G199*Parameters!$B$6)</f>
        <v/>
      </c>
      <c r="I199" s="3" t="str">
        <f t="shared" si="6"/>
        <v/>
      </c>
      <c r="J199" s="3" t="str">
        <f>IF($E199="","",($C199+$D199)*$E199/Parameters!$B$4)</f>
        <v/>
      </c>
      <c r="K199" s="3" t="str">
        <f t="shared" si="7"/>
        <v/>
      </c>
    </row>
    <row r="200" spans="1:11" x14ac:dyDescent="0.25">
      <c r="A200" s="2"/>
      <c r="B200" s="2"/>
      <c r="C200" s="3"/>
      <c r="D200" s="3"/>
      <c r="E200" s="6"/>
      <c r="F200" s="3" t="str">
        <f>IF($E200="","",MIN($C200*2*$E200/Parameters!$B$4,Parameters!$B$10*$E200/Parameters!$B$4))</f>
        <v/>
      </c>
      <c r="G200" s="3" t="str">
        <f>IF($F200="","",MAX(0,$F200-Parameters!$B$9))</f>
        <v/>
      </c>
      <c r="H200" s="3" t="str">
        <f>IF($G200="","",$G200*Parameters!$B$6)</f>
        <v/>
      </c>
      <c r="I200" s="3" t="str">
        <f t="shared" si="6"/>
        <v/>
      </c>
      <c r="J200" s="3" t="str">
        <f>IF($E200="","",($C200+$D200)*$E200/Parameters!$B$4)</f>
        <v/>
      </c>
      <c r="K200" s="3" t="str">
        <f t="shared" si="7"/>
        <v/>
      </c>
    </row>
    <row r="201" spans="1:11" x14ac:dyDescent="0.25">
      <c r="A201" s="2"/>
      <c r="B201" s="2"/>
      <c r="C201" s="3"/>
      <c r="D201" s="3"/>
      <c r="E201" s="6"/>
      <c r="F201" s="3" t="str">
        <f>IF($E201="","",MIN($C201*2*$E201/Parameters!$B$4,Parameters!$B$10*$E201/Parameters!$B$4))</f>
        <v/>
      </c>
      <c r="G201" s="3" t="str">
        <f>IF($F201="","",MAX(0,$F201-Parameters!$B$9))</f>
        <v/>
      </c>
      <c r="H201" s="3" t="str">
        <f>IF($G201="","",$G201*Parameters!$B$6)</f>
        <v/>
      </c>
      <c r="I201" s="3" t="str">
        <f t="shared" si="6"/>
        <v/>
      </c>
      <c r="J201" s="3" t="str">
        <f>IF($E201="","",($C201+$D201)*$E201/Parameters!$B$4)</f>
        <v/>
      </c>
      <c r="K201" s="3" t="str">
        <f t="shared" si="7"/>
        <v/>
      </c>
    </row>
    <row r="202" spans="1:11" x14ac:dyDescent="0.25">
      <c r="A202" s="2"/>
      <c r="B202" s="2"/>
      <c r="C202" s="3"/>
      <c r="D202" s="3"/>
      <c r="E202" s="6"/>
      <c r="F202" s="3" t="str">
        <f>IF($E202="","",MIN($C202*2*$E202/Parameters!$B$4,Parameters!$B$10*$E202/Parameters!$B$4))</f>
        <v/>
      </c>
      <c r="G202" s="3" t="str">
        <f>IF($F202="","",MAX(0,$F202-Parameters!$B$9))</f>
        <v/>
      </c>
      <c r="H202" s="3" t="str">
        <f>IF($G202="","",$G202*Parameters!$B$6)</f>
        <v/>
      </c>
      <c r="I202" s="3" t="str">
        <f t="shared" si="6"/>
        <v/>
      </c>
      <c r="J202" s="3" t="str">
        <f>IF($E202="","",($C202+$D202)*$E202/Parameters!$B$4)</f>
        <v/>
      </c>
      <c r="K202" s="3" t="str">
        <f t="shared" si="7"/>
        <v/>
      </c>
    </row>
    <row r="203" spans="1:11" x14ac:dyDescent="0.25">
      <c r="A203" s="2"/>
      <c r="B203" s="2"/>
      <c r="C203" s="3"/>
      <c r="D203" s="3"/>
      <c r="E203" s="6"/>
      <c r="F203" s="3" t="str">
        <f>IF($E203="","",MIN($C203*2*$E203/Parameters!$B$4,Parameters!$B$10*$E203/Parameters!$B$4))</f>
        <v/>
      </c>
      <c r="G203" s="3" t="str">
        <f>IF($F203="","",MAX(0,$F203-Parameters!$B$9))</f>
        <v/>
      </c>
      <c r="H203" s="3" t="str">
        <f>IF($G203="","",$G203*Parameters!$B$6)</f>
        <v/>
      </c>
      <c r="I203" s="3" t="str">
        <f t="shared" si="6"/>
        <v/>
      </c>
      <c r="J203" s="3" t="str">
        <f>IF($E203="","",($C203+$D203)*$E203/Parameters!$B$4)</f>
        <v/>
      </c>
      <c r="K203" s="3" t="str">
        <f t="shared" si="7"/>
        <v/>
      </c>
    </row>
    <row r="204" spans="1:11" x14ac:dyDescent="0.25">
      <c r="A204" s="2"/>
      <c r="B204" s="2"/>
      <c r="C204" s="3"/>
      <c r="D204" s="3"/>
      <c r="E204" s="6"/>
      <c r="F204" s="3" t="str">
        <f>IF($E204="","",MIN($C204*2*$E204/Parameters!$B$4,Parameters!$B$10*$E204/Parameters!$B$4))</f>
        <v/>
      </c>
      <c r="G204" s="3" t="str">
        <f>IF($F204="","",MAX(0,$F204-Parameters!$B$9))</f>
        <v/>
      </c>
      <c r="H204" s="3" t="str">
        <f>IF($G204="","",$G204*Parameters!$B$6)</f>
        <v/>
      </c>
      <c r="I204" s="3" t="str">
        <f t="shared" si="6"/>
        <v/>
      </c>
      <c r="J204" s="3" t="str">
        <f>IF($E204="","",($C204+$D204)*$E204/Parameters!$B$4)</f>
        <v/>
      </c>
      <c r="K204" s="3" t="str">
        <f t="shared" si="7"/>
        <v/>
      </c>
    </row>
    <row r="205" spans="1:11" x14ac:dyDescent="0.25">
      <c r="A205" s="2"/>
      <c r="B205" s="2"/>
      <c r="C205" s="3"/>
      <c r="D205" s="3"/>
      <c r="E205" s="6"/>
      <c r="F205" s="3" t="str">
        <f>IF($E205="","",MIN($C205*2*$E205/Parameters!$B$4,Parameters!$B$10*$E205/Parameters!$B$4))</f>
        <v/>
      </c>
      <c r="G205" s="3" t="str">
        <f>IF($F205="","",MAX(0,$F205-Parameters!$B$9))</f>
        <v/>
      </c>
      <c r="H205" s="3" t="str">
        <f>IF($G205="","",$G205*Parameters!$B$6)</f>
        <v/>
      </c>
      <c r="I205" s="3" t="str">
        <f t="shared" si="6"/>
        <v/>
      </c>
      <c r="J205" s="3" t="str">
        <f>IF($E205="","",($C205+$D205)*$E205/Parameters!$B$4)</f>
        <v/>
      </c>
      <c r="K205" s="3" t="str">
        <f t="shared" si="7"/>
        <v/>
      </c>
    </row>
    <row r="206" spans="1:11" x14ac:dyDescent="0.25">
      <c r="A206" s="2"/>
      <c r="B206" s="2"/>
      <c r="C206" s="3"/>
      <c r="D206" s="3"/>
      <c r="E206" s="6"/>
      <c r="F206" s="3" t="str">
        <f>IF($E206="","",MIN($C206*2*$E206/Parameters!$B$4,Parameters!$B$10*$E206/Parameters!$B$4))</f>
        <v/>
      </c>
      <c r="G206" s="3" t="str">
        <f>IF($F206="","",MAX(0,$F206-Parameters!$B$9))</f>
        <v/>
      </c>
      <c r="H206" s="3" t="str">
        <f>IF($G206="","",$G206*Parameters!$B$6)</f>
        <v/>
      </c>
      <c r="I206" s="3" t="str">
        <f t="shared" si="6"/>
        <v/>
      </c>
      <c r="J206" s="3" t="str">
        <f>IF($E206="","",($C206+$D206)*$E206/Parameters!$B$4)</f>
        <v/>
      </c>
      <c r="K206" s="3" t="str">
        <f t="shared" si="7"/>
        <v/>
      </c>
    </row>
    <row r="207" spans="1:11" x14ac:dyDescent="0.25">
      <c r="A207" s="2"/>
      <c r="B207" s="2"/>
      <c r="C207" s="3"/>
      <c r="D207" s="3"/>
      <c r="E207" s="6"/>
      <c r="F207" s="3" t="str">
        <f>IF($E207="","",MIN($C207*2*$E207/Parameters!$B$4,Parameters!$B$10*$E207/Parameters!$B$4))</f>
        <v/>
      </c>
      <c r="G207" s="3" t="str">
        <f>IF($F207="","",MAX(0,$F207-Parameters!$B$9))</f>
        <v/>
      </c>
      <c r="H207" s="3" t="str">
        <f>IF($G207="","",$G207*Parameters!$B$6)</f>
        <v/>
      </c>
      <c r="I207" s="3" t="str">
        <f t="shared" si="6"/>
        <v/>
      </c>
      <c r="J207" s="3" t="str">
        <f>IF($E207="","",($C207+$D207)*$E207/Parameters!$B$4)</f>
        <v/>
      </c>
      <c r="K207" s="3" t="str">
        <f t="shared" si="7"/>
        <v/>
      </c>
    </row>
    <row r="208" spans="1:11" x14ac:dyDescent="0.25">
      <c r="A208" s="2"/>
      <c r="B208" s="2"/>
      <c r="C208" s="3"/>
      <c r="D208" s="3"/>
      <c r="E208" s="6"/>
      <c r="F208" s="3" t="str">
        <f>IF($E208="","",MIN($C208*2*$E208/Parameters!$B$4,Parameters!$B$10*$E208/Parameters!$B$4))</f>
        <v/>
      </c>
      <c r="G208" s="3" t="str">
        <f>IF($F208="","",MAX(0,$F208-Parameters!$B$9))</f>
        <v/>
      </c>
      <c r="H208" s="3" t="str">
        <f>IF($G208="","",$G208*Parameters!$B$6)</f>
        <v/>
      </c>
      <c r="I208" s="3" t="str">
        <f t="shared" si="6"/>
        <v/>
      </c>
      <c r="J208" s="3" t="str">
        <f>IF($E208="","",($C208+$D208)*$E208/Parameters!$B$4)</f>
        <v/>
      </c>
      <c r="K208" s="3" t="str">
        <f t="shared" si="7"/>
        <v/>
      </c>
    </row>
    <row r="209" spans="1:11" x14ac:dyDescent="0.25">
      <c r="A209" s="2"/>
      <c r="B209" s="2"/>
      <c r="C209" s="3"/>
      <c r="D209" s="3"/>
      <c r="E209" s="6"/>
      <c r="F209" s="3" t="str">
        <f>IF($E209="","",MIN($C209*2*$E209/Parameters!$B$4,Parameters!$B$10*$E209/Parameters!$B$4))</f>
        <v/>
      </c>
      <c r="G209" s="3" t="str">
        <f>IF($F209="","",MAX(0,$F209-Parameters!$B$9))</f>
        <v/>
      </c>
      <c r="H209" s="3" t="str">
        <f>IF($G209="","",$G209*Parameters!$B$6)</f>
        <v/>
      </c>
      <c r="I209" s="3" t="str">
        <f t="shared" si="6"/>
        <v/>
      </c>
      <c r="J209" s="3" t="str">
        <f>IF($E209="","",($C209+$D209)*$E209/Parameters!$B$4)</f>
        <v/>
      </c>
      <c r="K209" s="3" t="str">
        <f t="shared" si="7"/>
        <v/>
      </c>
    </row>
    <row r="210" spans="1:11" x14ac:dyDescent="0.25">
      <c r="A210" s="2"/>
      <c r="B210" s="2"/>
      <c r="C210" s="3"/>
      <c r="D210" s="3"/>
      <c r="E210" s="6"/>
      <c r="F210" s="3" t="str">
        <f>IF($E210="","",MIN($C210*2*$E210/Parameters!$B$4,Parameters!$B$10*$E210/Parameters!$B$4))</f>
        <v/>
      </c>
      <c r="G210" s="3" t="str">
        <f>IF($F210="","",MAX(0,$F210-Parameters!$B$9))</f>
        <v/>
      </c>
      <c r="H210" s="3" t="str">
        <f>IF($G210="","",$G210*Parameters!$B$6)</f>
        <v/>
      </c>
      <c r="I210" s="3" t="str">
        <f t="shared" si="6"/>
        <v/>
      </c>
      <c r="J210" s="3" t="str">
        <f>IF($E210="","",($C210+$D210)*$E210/Parameters!$B$4)</f>
        <v/>
      </c>
      <c r="K210" s="3" t="str">
        <f t="shared" si="7"/>
        <v/>
      </c>
    </row>
    <row r="211" spans="1:11" x14ac:dyDescent="0.25">
      <c r="A211" s="2"/>
      <c r="B211" s="2"/>
      <c r="C211" s="3"/>
      <c r="D211" s="3"/>
      <c r="E211" s="6"/>
      <c r="F211" s="3" t="str">
        <f>IF($E211="","",MIN($C211*2*$E211/Parameters!$B$4,Parameters!$B$10*$E211/Parameters!$B$4))</f>
        <v/>
      </c>
      <c r="G211" s="3" t="str">
        <f>IF($F211="","",MAX(0,$F211-Parameters!$B$9))</f>
        <v/>
      </c>
      <c r="H211" s="3" t="str">
        <f>IF($G211="","",$G211*Parameters!$B$6)</f>
        <v/>
      </c>
      <c r="I211" s="3" t="str">
        <f t="shared" si="6"/>
        <v/>
      </c>
      <c r="J211" s="3" t="str">
        <f>IF($E211="","",($C211+$D211)*$E211/Parameters!$B$4)</f>
        <v/>
      </c>
      <c r="K211" s="3" t="str">
        <f t="shared" si="7"/>
        <v/>
      </c>
    </row>
    <row r="212" spans="1:11" x14ac:dyDescent="0.25">
      <c r="A212" s="2"/>
      <c r="B212" s="2"/>
      <c r="C212" s="3"/>
      <c r="D212" s="3"/>
      <c r="E212" s="6"/>
      <c r="F212" s="3" t="str">
        <f>IF($E212="","",MIN($C212*2*$E212/Parameters!$B$4,Parameters!$B$10*$E212/Parameters!$B$4))</f>
        <v/>
      </c>
      <c r="G212" s="3" t="str">
        <f>IF($F212="","",MAX(0,$F212-Parameters!$B$9))</f>
        <v/>
      </c>
      <c r="H212" s="3" t="str">
        <f>IF($G212="","",$G212*Parameters!$B$6)</f>
        <v/>
      </c>
      <c r="I212" s="3" t="str">
        <f t="shared" si="6"/>
        <v/>
      </c>
      <c r="J212" s="3" t="str">
        <f>IF($E212="","",($C212+$D212)*$E212/Parameters!$B$4)</f>
        <v/>
      </c>
      <c r="K212" s="3" t="str">
        <f t="shared" si="7"/>
        <v/>
      </c>
    </row>
    <row r="213" spans="1:11" x14ac:dyDescent="0.25">
      <c r="A213" s="2"/>
      <c r="B213" s="2"/>
      <c r="C213" s="3"/>
      <c r="D213" s="3"/>
      <c r="E213" s="6"/>
      <c r="F213" s="3" t="str">
        <f>IF($E213="","",MIN($C213*2*$E213/Parameters!$B$4,Parameters!$B$10*$E213/Parameters!$B$4))</f>
        <v/>
      </c>
      <c r="G213" s="3" t="str">
        <f>IF($F213="","",MAX(0,$F213-Parameters!$B$9))</f>
        <v/>
      </c>
      <c r="H213" s="3" t="str">
        <f>IF($G213="","",$G213*Parameters!$B$6)</f>
        <v/>
      </c>
      <c r="I213" s="3" t="str">
        <f t="shared" si="6"/>
        <v/>
      </c>
      <c r="J213" s="3" t="str">
        <f>IF($E213="","",($C213+$D213)*$E213/Parameters!$B$4)</f>
        <v/>
      </c>
      <c r="K213" s="3" t="str">
        <f t="shared" si="7"/>
        <v/>
      </c>
    </row>
    <row r="214" spans="1:11" x14ac:dyDescent="0.25">
      <c r="A214" s="2"/>
      <c r="B214" s="2"/>
      <c r="C214" s="3"/>
      <c r="D214" s="3"/>
      <c r="E214" s="6"/>
      <c r="F214" s="3" t="str">
        <f>IF($E214="","",MIN($C214*2*$E214/Parameters!$B$4,Parameters!$B$10*$E214/Parameters!$B$4))</f>
        <v/>
      </c>
      <c r="G214" s="3" t="str">
        <f>IF($F214="","",MAX(0,$F214-Parameters!$B$9))</f>
        <v/>
      </c>
      <c r="H214" s="3" t="str">
        <f>IF($G214="","",$G214*Parameters!$B$6)</f>
        <v/>
      </c>
      <c r="I214" s="3" t="str">
        <f t="shared" si="6"/>
        <v/>
      </c>
      <c r="J214" s="3" t="str">
        <f>IF($E214="","",($C214+$D214)*$E214/Parameters!$B$4)</f>
        <v/>
      </c>
      <c r="K214" s="3" t="str">
        <f t="shared" si="7"/>
        <v/>
      </c>
    </row>
    <row r="215" spans="1:11" x14ac:dyDescent="0.25">
      <c r="A215" s="2"/>
      <c r="B215" s="2"/>
      <c r="C215" s="3"/>
      <c r="D215" s="3"/>
      <c r="E215" s="6"/>
      <c r="F215" s="3" t="str">
        <f>IF($E215="","",MIN($C215*2*$E215/Parameters!$B$4,Parameters!$B$10*$E215/Parameters!$B$4))</f>
        <v/>
      </c>
      <c r="G215" s="3" t="str">
        <f>IF($F215="","",MAX(0,$F215-Parameters!$B$9))</f>
        <v/>
      </c>
      <c r="H215" s="3" t="str">
        <f>IF($G215="","",$G215*Parameters!$B$6)</f>
        <v/>
      </c>
      <c r="I215" s="3" t="str">
        <f t="shared" si="6"/>
        <v/>
      </c>
      <c r="J215" s="3" t="str">
        <f>IF($E215="","",($C215+$D215)*$E215/Parameters!$B$4)</f>
        <v/>
      </c>
      <c r="K215" s="3" t="str">
        <f t="shared" si="7"/>
        <v/>
      </c>
    </row>
    <row r="216" spans="1:11" x14ac:dyDescent="0.25">
      <c r="A216" s="2"/>
      <c r="B216" s="2"/>
      <c r="C216" s="3"/>
      <c r="D216" s="3"/>
      <c r="E216" s="6"/>
      <c r="F216" s="3" t="str">
        <f>IF($E216="","",MIN($C216*2*$E216/Parameters!$B$4,Parameters!$B$10*$E216/Parameters!$B$4))</f>
        <v/>
      </c>
      <c r="G216" s="3" t="str">
        <f>IF($F216="","",MAX(0,$F216-Parameters!$B$9))</f>
        <v/>
      </c>
      <c r="H216" s="3" t="str">
        <f>IF($G216="","",$G216*Parameters!$B$6)</f>
        <v/>
      </c>
      <c r="I216" s="3" t="str">
        <f t="shared" si="6"/>
        <v/>
      </c>
      <c r="J216" s="3" t="str">
        <f>IF($E216="","",($C216+$D216)*$E216/Parameters!$B$4)</f>
        <v/>
      </c>
      <c r="K216" s="3" t="str">
        <f t="shared" si="7"/>
        <v/>
      </c>
    </row>
    <row r="217" spans="1:11" x14ac:dyDescent="0.25">
      <c r="A217" s="2"/>
      <c r="B217" s="2"/>
      <c r="C217" s="3"/>
      <c r="D217" s="3"/>
      <c r="E217" s="6"/>
      <c r="F217" s="3" t="str">
        <f>IF($E217="","",MIN($C217*2*$E217/Parameters!$B$4,Parameters!$B$10*$E217/Parameters!$B$4))</f>
        <v/>
      </c>
      <c r="G217" s="3" t="str">
        <f>IF($F217="","",MAX(0,$F217-Parameters!$B$9))</f>
        <v/>
      </c>
      <c r="H217" s="3" t="str">
        <f>IF($G217="","",$G217*Parameters!$B$6)</f>
        <v/>
      </c>
      <c r="I217" s="3" t="str">
        <f t="shared" si="6"/>
        <v/>
      </c>
      <c r="J217" s="3" t="str">
        <f>IF($E217="","",($C217+$D217)*$E217/Parameters!$B$4)</f>
        <v/>
      </c>
      <c r="K217" s="3" t="str">
        <f t="shared" si="7"/>
        <v/>
      </c>
    </row>
    <row r="218" spans="1:11" x14ac:dyDescent="0.25">
      <c r="A218" s="2"/>
      <c r="B218" s="2"/>
      <c r="C218" s="3"/>
      <c r="D218" s="3"/>
      <c r="E218" s="6"/>
      <c r="F218" s="3" t="str">
        <f>IF($E218="","",MIN($C218*2*$E218/Parameters!$B$4,Parameters!$B$10*$E218/Parameters!$B$4))</f>
        <v/>
      </c>
      <c r="G218" s="3" t="str">
        <f>IF($F218="","",MAX(0,$F218-Parameters!$B$9))</f>
        <v/>
      </c>
      <c r="H218" s="3" t="str">
        <f>IF($G218="","",$G218*Parameters!$B$6)</f>
        <v/>
      </c>
      <c r="I218" s="3" t="str">
        <f t="shared" si="6"/>
        <v/>
      </c>
      <c r="J218" s="3" t="str">
        <f>IF($E218="","",($C218+$D218)*$E218/Parameters!$B$4)</f>
        <v/>
      </c>
      <c r="K218" s="3" t="str">
        <f t="shared" si="7"/>
        <v/>
      </c>
    </row>
    <row r="219" spans="1:11" x14ac:dyDescent="0.25">
      <c r="A219" s="2"/>
      <c r="B219" s="2"/>
      <c r="C219" s="3"/>
      <c r="D219" s="3"/>
      <c r="E219" s="6"/>
      <c r="F219" s="3" t="str">
        <f>IF($E219="","",MIN($C219*2*$E219/Parameters!$B$4,Parameters!$B$10*$E219/Parameters!$B$4))</f>
        <v/>
      </c>
      <c r="G219" s="3" t="str">
        <f>IF($F219="","",MAX(0,$F219-Parameters!$B$9))</f>
        <v/>
      </c>
      <c r="H219" s="3" t="str">
        <f>IF($G219="","",$G219*Parameters!$B$6)</f>
        <v/>
      </c>
      <c r="I219" s="3" t="str">
        <f t="shared" si="6"/>
        <v/>
      </c>
      <c r="J219" s="3" t="str">
        <f>IF($E219="","",($C219+$D219)*$E219/Parameters!$B$4)</f>
        <v/>
      </c>
      <c r="K219" s="3" t="str">
        <f t="shared" si="7"/>
        <v/>
      </c>
    </row>
    <row r="220" spans="1:11" x14ac:dyDescent="0.25">
      <c r="A220" s="2"/>
      <c r="B220" s="2"/>
      <c r="C220" s="3"/>
      <c r="D220" s="3"/>
      <c r="E220" s="6"/>
      <c r="F220" s="3" t="str">
        <f>IF($E220="","",MIN($C220*2*$E220/Parameters!$B$4,Parameters!$B$10*$E220/Parameters!$B$4))</f>
        <v/>
      </c>
      <c r="G220" s="3" t="str">
        <f>IF($F220="","",MAX(0,$F220-Parameters!$B$9))</f>
        <v/>
      </c>
      <c r="H220" s="3" t="str">
        <f>IF($G220="","",$G220*Parameters!$B$6)</f>
        <v/>
      </c>
      <c r="I220" s="3" t="str">
        <f t="shared" si="6"/>
        <v/>
      </c>
      <c r="J220" s="3" t="str">
        <f>IF($E220="","",($C220+$D220)*$E220/Parameters!$B$4)</f>
        <v/>
      </c>
      <c r="K220" s="3" t="str">
        <f t="shared" si="7"/>
        <v/>
      </c>
    </row>
    <row r="221" spans="1:11" x14ac:dyDescent="0.25">
      <c r="A221" s="2"/>
      <c r="B221" s="2"/>
      <c r="C221" s="3"/>
      <c r="D221" s="3"/>
      <c r="E221" s="6"/>
      <c r="F221" s="3" t="str">
        <f>IF($E221="","",MIN($C221*2*$E221/Parameters!$B$4,Parameters!$B$10*$E221/Parameters!$B$4))</f>
        <v/>
      </c>
      <c r="G221" s="3" t="str">
        <f>IF($F221="","",MAX(0,$F221-Parameters!$B$9))</f>
        <v/>
      </c>
      <c r="H221" s="3" t="str">
        <f>IF($G221="","",$G221*Parameters!$B$6)</f>
        <v/>
      </c>
      <c r="I221" s="3" t="str">
        <f t="shared" si="6"/>
        <v/>
      </c>
      <c r="J221" s="3" t="str">
        <f>IF($E221="","",($C221+$D221)*$E221/Parameters!$B$4)</f>
        <v/>
      </c>
      <c r="K221" s="3" t="str">
        <f t="shared" si="7"/>
        <v/>
      </c>
    </row>
    <row r="222" spans="1:11" x14ac:dyDescent="0.25">
      <c r="A222" s="2"/>
      <c r="B222" s="2"/>
      <c r="C222" s="3"/>
      <c r="D222" s="3"/>
      <c r="E222" s="6"/>
      <c r="F222" s="3" t="str">
        <f>IF($E222="","",MIN($C222*2*$E222/Parameters!$B$4,Parameters!$B$10*$E222/Parameters!$B$4))</f>
        <v/>
      </c>
      <c r="G222" s="3" t="str">
        <f>IF($F222="","",MAX(0,$F222-Parameters!$B$9))</f>
        <v/>
      </c>
      <c r="H222" s="3" t="str">
        <f>IF($G222="","",$G222*Parameters!$B$6)</f>
        <v/>
      </c>
      <c r="I222" s="3" t="str">
        <f t="shared" si="6"/>
        <v/>
      </c>
      <c r="J222" s="3" t="str">
        <f>IF($E222="","",($C222+$D222)*$E222/Parameters!$B$4)</f>
        <v/>
      </c>
      <c r="K222" s="3" t="str">
        <f t="shared" si="7"/>
        <v/>
      </c>
    </row>
    <row r="223" spans="1:11" x14ac:dyDescent="0.25">
      <c r="A223" s="2"/>
      <c r="B223" s="2"/>
      <c r="C223" s="3"/>
      <c r="D223" s="3"/>
      <c r="E223" s="6"/>
      <c r="F223" s="3" t="str">
        <f>IF($E223="","",MIN($C223*2*$E223/Parameters!$B$4,Parameters!$B$10*$E223/Parameters!$B$4))</f>
        <v/>
      </c>
      <c r="G223" s="3" t="str">
        <f>IF($F223="","",MAX(0,$F223-Parameters!$B$9))</f>
        <v/>
      </c>
      <c r="H223" s="3" t="str">
        <f>IF($G223="","",$G223*Parameters!$B$6)</f>
        <v/>
      </c>
      <c r="I223" s="3" t="str">
        <f t="shared" si="6"/>
        <v/>
      </c>
      <c r="J223" s="3" t="str">
        <f>IF($E223="","",($C223+$D223)*$E223/Parameters!$B$4)</f>
        <v/>
      </c>
      <c r="K223" s="3" t="str">
        <f t="shared" si="7"/>
        <v/>
      </c>
    </row>
    <row r="224" spans="1:11" x14ac:dyDescent="0.25">
      <c r="A224" s="2"/>
      <c r="B224" s="2"/>
      <c r="C224" s="3"/>
      <c r="D224" s="3"/>
      <c r="E224" s="6"/>
      <c r="F224" s="3" t="str">
        <f>IF($E224="","",MIN($C224*2*$E224/Parameters!$B$4,Parameters!$B$10*$E224/Parameters!$B$4))</f>
        <v/>
      </c>
      <c r="G224" s="3" t="str">
        <f>IF($F224="","",MAX(0,$F224-Parameters!$B$9))</f>
        <v/>
      </c>
      <c r="H224" s="3" t="str">
        <f>IF($G224="","",$G224*Parameters!$B$6)</f>
        <v/>
      </c>
      <c r="I224" s="3" t="str">
        <f t="shared" si="6"/>
        <v/>
      </c>
      <c r="J224" s="3" t="str">
        <f>IF($E224="","",($C224+$D224)*$E224/Parameters!$B$4)</f>
        <v/>
      </c>
      <c r="K224" s="3" t="str">
        <f t="shared" si="7"/>
        <v/>
      </c>
    </row>
    <row r="225" spans="1:11" x14ac:dyDescent="0.25">
      <c r="A225" s="2"/>
      <c r="B225" s="2"/>
      <c r="C225" s="3"/>
      <c r="D225" s="3"/>
      <c r="E225" s="6"/>
      <c r="F225" s="3" t="str">
        <f>IF($E225="","",MIN($C225*2*$E225/Parameters!$B$4,Parameters!$B$10*$E225/Parameters!$B$4))</f>
        <v/>
      </c>
      <c r="G225" s="3" t="str">
        <f>IF($F225="","",MAX(0,$F225-Parameters!$B$9))</f>
        <v/>
      </c>
      <c r="H225" s="3" t="str">
        <f>IF($G225="","",$G225*Parameters!$B$6)</f>
        <v/>
      </c>
      <c r="I225" s="3" t="str">
        <f t="shared" si="6"/>
        <v/>
      </c>
      <c r="J225" s="3" t="str">
        <f>IF($E225="","",($C225+$D225)*$E225/Parameters!$B$4)</f>
        <v/>
      </c>
      <c r="K225" s="3" t="str">
        <f t="shared" si="7"/>
        <v/>
      </c>
    </row>
    <row r="226" spans="1:11" x14ac:dyDescent="0.25">
      <c r="A226" s="2"/>
      <c r="B226" s="2"/>
      <c r="C226" s="3"/>
      <c r="D226" s="3"/>
      <c r="E226" s="6"/>
      <c r="F226" s="3" t="str">
        <f>IF($E226="","",MIN($C226*2*$E226/Parameters!$B$4,Parameters!$B$10*$E226/Parameters!$B$4))</f>
        <v/>
      </c>
      <c r="G226" s="3" t="str">
        <f>IF($F226="","",MAX(0,$F226-Parameters!$B$9))</f>
        <v/>
      </c>
      <c r="H226" s="3" t="str">
        <f>IF($G226="","",$G226*Parameters!$B$6)</f>
        <v/>
      </c>
      <c r="I226" s="3" t="str">
        <f t="shared" si="6"/>
        <v/>
      </c>
      <c r="J226" s="3" t="str">
        <f>IF($E226="","",($C226+$D226)*$E226/Parameters!$B$4)</f>
        <v/>
      </c>
      <c r="K226" s="3" t="str">
        <f t="shared" si="7"/>
        <v/>
      </c>
    </row>
    <row r="227" spans="1:11" x14ac:dyDescent="0.25">
      <c r="A227" s="2"/>
      <c r="B227" s="2"/>
      <c r="C227" s="3"/>
      <c r="D227" s="3"/>
      <c r="E227" s="6"/>
      <c r="F227" s="3" t="str">
        <f>IF($E227="","",MIN($C227*2*$E227/Parameters!$B$4,Parameters!$B$10*$E227/Parameters!$B$4))</f>
        <v/>
      </c>
      <c r="G227" s="3" t="str">
        <f>IF($F227="","",MAX(0,$F227-Parameters!$B$9))</f>
        <v/>
      </c>
      <c r="H227" s="3" t="str">
        <f>IF($G227="","",$G227*Parameters!$B$6)</f>
        <v/>
      </c>
      <c r="I227" s="3" t="str">
        <f t="shared" si="6"/>
        <v/>
      </c>
      <c r="J227" s="3" t="str">
        <f>IF($E227="","",($C227+$D227)*$E227/Parameters!$B$4)</f>
        <v/>
      </c>
      <c r="K227" s="3" t="str">
        <f t="shared" si="7"/>
        <v/>
      </c>
    </row>
    <row r="228" spans="1:11" x14ac:dyDescent="0.25">
      <c r="A228" s="2"/>
      <c r="B228" s="2"/>
      <c r="C228" s="3"/>
      <c r="D228" s="3"/>
      <c r="E228" s="6"/>
      <c r="F228" s="3" t="str">
        <f>IF($E228="","",MIN($C228*2*$E228/Parameters!$B$4,Parameters!$B$10*$E228/Parameters!$B$4))</f>
        <v/>
      </c>
      <c r="G228" s="3" t="str">
        <f>IF($F228="","",MAX(0,$F228-Parameters!$B$9))</f>
        <v/>
      </c>
      <c r="H228" s="3" t="str">
        <f>IF($G228="","",$G228*Parameters!$B$6)</f>
        <v/>
      </c>
      <c r="I228" s="3" t="str">
        <f t="shared" si="6"/>
        <v/>
      </c>
      <c r="J228" s="3" t="str">
        <f>IF($E228="","",($C228+$D228)*$E228/Parameters!$B$4)</f>
        <v/>
      </c>
      <c r="K228" s="3" t="str">
        <f t="shared" si="7"/>
        <v/>
      </c>
    </row>
    <row r="229" spans="1:11" x14ac:dyDescent="0.25">
      <c r="A229" s="2"/>
      <c r="B229" s="2"/>
      <c r="C229" s="3"/>
      <c r="D229" s="3"/>
      <c r="E229" s="6"/>
      <c r="F229" s="3" t="str">
        <f>IF($E229="","",MIN($C229*2*$E229/Parameters!$B$4,Parameters!$B$10*$E229/Parameters!$B$4))</f>
        <v/>
      </c>
      <c r="G229" s="3" t="str">
        <f>IF($F229="","",MAX(0,$F229-Parameters!$B$9))</f>
        <v/>
      </c>
      <c r="H229" s="3" t="str">
        <f>IF($G229="","",$G229*Parameters!$B$6)</f>
        <v/>
      </c>
      <c r="I229" s="3" t="str">
        <f t="shared" si="6"/>
        <v/>
      </c>
      <c r="J229" s="3" t="str">
        <f>IF($E229="","",($C229+$D229)*$E229/Parameters!$B$4)</f>
        <v/>
      </c>
      <c r="K229" s="3" t="str">
        <f t="shared" si="7"/>
        <v/>
      </c>
    </row>
    <row r="230" spans="1:11" x14ac:dyDescent="0.25">
      <c r="A230" s="2"/>
      <c r="B230" s="2"/>
      <c r="C230" s="3"/>
      <c r="D230" s="3"/>
      <c r="E230" s="6"/>
      <c r="F230" s="3" t="str">
        <f>IF($E230="","",MIN($C230*2*$E230/Parameters!$B$4,Parameters!$B$10*$E230/Parameters!$B$4))</f>
        <v/>
      </c>
      <c r="G230" s="3" t="str">
        <f>IF($F230="","",MAX(0,$F230-Parameters!$B$9))</f>
        <v/>
      </c>
      <c r="H230" s="3" t="str">
        <f>IF($G230="","",$G230*Parameters!$B$6)</f>
        <v/>
      </c>
      <c r="I230" s="3" t="str">
        <f t="shared" si="6"/>
        <v/>
      </c>
      <c r="J230" s="3" t="str">
        <f>IF($E230="","",($C230+$D230)*$E230/Parameters!$B$4)</f>
        <v/>
      </c>
      <c r="K230" s="3" t="str">
        <f t="shared" si="7"/>
        <v/>
      </c>
    </row>
    <row r="231" spans="1:11" x14ac:dyDescent="0.25">
      <c r="A231" s="2"/>
      <c r="B231" s="2"/>
      <c r="C231" s="3"/>
      <c r="D231" s="3"/>
      <c r="E231" s="6"/>
      <c r="F231" s="3" t="str">
        <f>IF($E231="","",MIN($C231*2*$E231/Parameters!$B$4,Parameters!$B$10*$E231/Parameters!$B$4))</f>
        <v/>
      </c>
      <c r="G231" s="3" t="str">
        <f>IF($F231="","",MAX(0,$F231-Parameters!$B$9))</f>
        <v/>
      </c>
      <c r="H231" s="3" t="str">
        <f>IF($G231="","",$G231*Parameters!$B$6)</f>
        <v/>
      </c>
      <c r="I231" s="3" t="str">
        <f t="shared" si="6"/>
        <v/>
      </c>
      <c r="J231" s="3" t="str">
        <f>IF($E231="","",($C231+$D231)*$E231/Parameters!$B$4)</f>
        <v/>
      </c>
      <c r="K231" s="3" t="str">
        <f t="shared" si="7"/>
        <v/>
      </c>
    </row>
    <row r="232" spans="1:11" x14ac:dyDescent="0.25">
      <c r="A232" s="2"/>
      <c r="B232" s="2"/>
      <c r="C232" s="3"/>
      <c r="D232" s="3"/>
      <c r="E232" s="6"/>
      <c r="F232" s="3" t="str">
        <f>IF($E232="","",MIN($C232*2*$E232/Parameters!$B$4,Parameters!$B$10*$E232/Parameters!$B$4))</f>
        <v/>
      </c>
      <c r="G232" s="3" t="str">
        <f>IF($F232="","",MAX(0,$F232-Parameters!$B$9))</f>
        <v/>
      </c>
      <c r="H232" s="3" t="str">
        <f>IF($G232="","",$G232*Parameters!$B$6)</f>
        <v/>
      </c>
      <c r="I232" s="3" t="str">
        <f t="shared" si="6"/>
        <v/>
      </c>
      <c r="J232" s="3" t="str">
        <f>IF($E232="","",($C232+$D232)*$E232/Parameters!$B$4)</f>
        <v/>
      </c>
      <c r="K232" s="3" t="str">
        <f t="shared" si="7"/>
        <v/>
      </c>
    </row>
    <row r="233" spans="1:11" x14ac:dyDescent="0.25">
      <c r="A233" s="2"/>
      <c r="B233" s="2"/>
      <c r="C233" s="3"/>
      <c r="D233" s="3"/>
      <c r="E233" s="6"/>
      <c r="F233" s="3" t="str">
        <f>IF($E233="","",MIN($C233*2*$E233/Parameters!$B$4,Parameters!$B$10*$E233/Parameters!$B$4))</f>
        <v/>
      </c>
      <c r="G233" s="3" t="str">
        <f>IF($F233="","",MAX(0,$F233-Parameters!$B$9))</f>
        <v/>
      </c>
      <c r="H233" s="3" t="str">
        <f>IF($G233="","",$G233*Parameters!$B$6)</f>
        <v/>
      </c>
      <c r="I233" s="3" t="str">
        <f t="shared" si="6"/>
        <v/>
      </c>
      <c r="J233" s="3" t="str">
        <f>IF($E233="","",($C233+$D233)*$E233/Parameters!$B$4)</f>
        <v/>
      </c>
      <c r="K233" s="3" t="str">
        <f t="shared" si="7"/>
        <v/>
      </c>
    </row>
    <row r="234" spans="1:11" x14ac:dyDescent="0.25">
      <c r="A234" s="2"/>
      <c r="B234" s="2"/>
      <c r="C234" s="3"/>
      <c r="D234" s="3"/>
      <c r="E234" s="6"/>
      <c r="F234" s="3" t="str">
        <f>IF($E234="","",MIN($C234*2*$E234/Parameters!$B$4,Parameters!$B$10*$E234/Parameters!$B$4))</f>
        <v/>
      </c>
      <c r="G234" s="3" t="str">
        <f>IF($F234="","",MAX(0,$F234-Parameters!$B$9))</f>
        <v/>
      </c>
      <c r="H234" s="3" t="str">
        <f>IF($G234="","",$G234*Parameters!$B$6)</f>
        <v/>
      </c>
      <c r="I234" s="3" t="str">
        <f t="shared" si="6"/>
        <v/>
      </c>
      <c r="J234" s="3" t="str">
        <f>IF($E234="","",($C234+$D234)*$E234/Parameters!$B$4)</f>
        <v/>
      </c>
      <c r="K234" s="3" t="str">
        <f t="shared" si="7"/>
        <v/>
      </c>
    </row>
    <row r="235" spans="1:11" x14ac:dyDescent="0.25">
      <c r="A235" s="2"/>
      <c r="B235" s="2"/>
      <c r="C235" s="3"/>
      <c r="D235" s="3"/>
      <c r="E235" s="6"/>
      <c r="F235" s="3" t="str">
        <f>IF($E235="","",MIN($C235*2*$E235/Parameters!$B$4,Parameters!$B$10*$E235/Parameters!$B$4))</f>
        <v/>
      </c>
      <c r="G235" s="3" t="str">
        <f>IF($F235="","",MAX(0,$F235-Parameters!$B$9))</f>
        <v/>
      </c>
      <c r="H235" s="3" t="str">
        <f>IF($G235="","",$G235*Parameters!$B$6)</f>
        <v/>
      </c>
      <c r="I235" s="3" t="str">
        <f t="shared" si="6"/>
        <v/>
      </c>
      <c r="J235" s="3" t="str">
        <f>IF($E235="","",($C235+$D235)*$E235/Parameters!$B$4)</f>
        <v/>
      </c>
      <c r="K235" s="3" t="str">
        <f t="shared" si="7"/>
        <v/>
      </c>
    </row>
    <row r="236" spans="1:11" x14ac:dyDescent="0.25">
      <c r="A236" s="2"/>
      <c r="B236" s="2"/>
      <c r="C236" s="3"/>
      <c r="D236" s="3"/>
      <c r="E236" s="6"/>
      <c r="F236" s="3" t="str">
        <f>IF($E236="","",MIN($C236*2*$E236/Parameters!$B$4,Parameters!$B$10*$E236/Parameters!$B$4))</f>
        <v/>
      </c>
      <c r="G236" s="3" t="str">
        <f>IF($F236="","",MAX(0,$F236-Parameters!$B$9))</f>
        <v/>
      </c>
      <c r="H236" s="3" t="str">
        <f>IF($G236="","",$G236*Parameters!$B$6)</f>
        <v/>
      </c>
      <c r="I236" s="3" t="str">
        <f t="shared" si="6"/>
        <v/>
      </c>
      <c r="J236" s="3" t="str">
        <f>IF($E236="","",($C236+$D236)*$E236/Parameters!$B$4)</f>
        <v/>
      </c>
      <c r="K236" s="3" t="str">
        <f t="shared" si="7"/>
        <v/>
      </c>
    </row>
    <row r="237" spans="1:11" x14ac:dyDescent="0.25">
      <c r="A237" s="2"/>
      <c r="B237" s="2"/>
      <c r="C237" s="3"/>
      <c r="D237" s="3"/>
      <c r="E237" s="6"/>
      <c r="F237" s="3" t="str">
        <f>IF($E237="","",MIN($C237*2*$E237/Parameters!$B$4,Parameters!$B$10*$E237/Parameters!$B$4))</f>
        <v/>
      </c>
      <c r="G237" s="3" t="str">
        <f>IF($F237="","",MAX(0,$F237-Parameters!$B$9))</f>
        <v/>
      </c>
      <c r="H237" s="3" t="str">
        <f>IF($G237="","",$G237*Parameters!$B$6)</f>
        <v/>
      </c>
      <c r="I237" s="3" t="str">
        <f t="shared" si="6"/>
        <v/>
      </c>
      <c r="J237" s="3" t="str">
        <f>IF($E237="","",($C237+$D237)*$E237/Parameters!$B$4)</f>
        <v/>
      </c>
      <c r="K237" s="3" t="str">
        <f t="shared" si="7"/>
        <v/>
      </c>
    </row>
    <row r="238" spans="1:11" x14ac:dyDescent="0.25">
      <c r="A238" s="2"/>
      <c r="B238" s="2"/>
      <c r="C238" s="3"/>
      <c r="D238" s="3"/>
      <c r="E238" s="6"/>
      <c r="F238" s="3" t="str">
        <f>IF($E238="","",MIN($C238*2*$E238/Parameters!$B$4,Parameters!$B$10*$E238/Parameters!$B$4))</f>
        <v/>
      </c>
      <c r="G238" s="3" t="str">
        <f>IF($F238="","",MAX(0,$F238-Parameters!$B$9))</f>
        <v/>
      </c>
      <c r="H238" s="3" t="str">
        <f>IF($G238="","",$G238*Parameters!$B$6)</f>
        <v/>
      </c>
      <c r="I238" s="3" t="str">
        <f t="shared" si="6"/>
        <v/>
      </c>
      <c r="J238" s="3" t="str">
        <f>IF($E238="","",($C238+$D238)*$E238/Parameters!$B$4)</f>
        <v/>
      </c>
      <c r="K238" s="3" t="str">
        <f t="shared" si="7"/>
        <v/>
      </c>
    </row>
    <row r="239" spans="1:11" x14ac:dyDescent="0.25">
      <c r="A239" s="2"/>
      <c r="B239" s="2"/>
      <c r="C239" s="3"/>
      <c r="D239" s="3"/>
      <c r="E239" s="6"/>
      <c r="F239" s="3" t="str">
        <f>IF($E239="","",MIN($C239*2*$E239/Parameters!$B$4,Parameters!$B$10*$E239/Parameters!$B$4))</f>
        <v/>
      </c>
      <c r="G239" s="3" t="str">
        <f>IF($F239="","",MAX(0,$F239-Parameters!$B$9))</f>
        <v/>
      </c>
      <c r="H239" s="3" t="str">
        <f>IF($G239="","",$G239*Parameters!$B$6)</f>
        <v/>
      </c>
      <c r="I239" s="3" t="str">
        <f t="shared" si="6"/>
        <v/>
      </c>
      <c r="J239" s="3" t="str">
        <f>IF($E239="","",($C239+$D239)*$E239/Parameters!$B$4)</f>
        <v/>
      </c>
      <c r="K239" s="3" t="str">
        <f t="shared" si="7"/>
        <v/>
      </c>
    </row>
    <row r="240" spans="1:11" x14ac:dyDescent="0.25">
      <c r="A240" s="2"/>
      <c r="B240" s="2"/>
      <c r="C240" s="3"/>
      <c r="D240" s="3"/>
      <c r="E240" s="6"/>
      <c r="F240" s="3" t="str">
        <f>IF($E240="","",MIN($C240*2*$E240/Parameters!$B$4,Parameters!$B$10*$E240/Parameters!$B$4))</f>
        <v/>
      </c>
      <c r="G240" s="3" t="str">
        <f>IF($F240="","",MAX(0,$F240-Parameters!$B$9))</f>
        <v/>
      </c>
      <c r="H240" s="3" t="str">
        <f>IF($G240="","",$G240*Parameters!$B$6)</f>
        <v/>
      </c>
      <c r="I240" s="3" t="str">
        <f t="shared" si="6"/>
        <v/>
      </c>
      <c r="J240" s="3" t="str">
        <f>IF($E240="","",($C240+$D240)*$E240/Parameters!$B$4)</f>
        <v/>
      </c>
      <c r="K240" s="3" t="str">
        <f t="shared" si="7"/>
        <v/>
      </c>
    </row>
    <row r="241" spans="1:11" x14ac:dyDescent="0.25">
      <c r="A241" s="2"/>
      <c r="B241" s="2"/>
      <c r="C241" s="3"/>
      <c r="D241" s="3"/>
      <c r="E241" s="6"/>
      <c r="F241" s="3" t="str">
        <f>IF($E241="","",MIN($C241*2*$E241/Parameters!$B$4,Parameters!$B$10*$E241/Parameters!$B$4))</f>
        <v/>
      </c>
      <c r="G241" s="3" t="str">
        <f>IF($F241="","",MAX(0,$F241-Parameters!$B$9))</f>
        <v/>
      </c>
      <c r="H241" s="3" t="str">
        <f>IF($G241="","",$G241*Parameters!$B$6)</f>
        <v/>
      </c>
      <c r="I241" s="3" t="str">
        <f t="shared" si="6"/>
        <v/>
      </c>
      <c r="J241" s="3" t="str">
        <f>IF($E241="","",($C241+$D241)*$E241/Parameters!$B$4)</f>
        <v/>
      </c>
      <c r="K241" s="3" t="str">
        <f t="shared" si="7"/>
        <v/>
      </c>
    </row>
    <row r="242" spans="1:11" x14ac:dyDescent="0.25">
      <c r="A242" s="2"/>
      <c r="B242" s="2"/>
      <c r="C242" s="3"/>
      <c r="D242" s="3"/>
      <c r="E242" s="6"/>
      <c r="F242" s="3" t="str">
        <f>IF($E242="","",MIN($C242*2*$E242/Parameters!$B$4,Parameters!$B$10*$E242/Parameters!$B$4))</f>
        <v/>
      </c>
      <c r="G242" s="3" t="str">
        <f>IF($F242="","",MAX(0,$F242-Parameters!$B$9))</f>
        <v/>
      </c>
      <c r="H242" s="3" t="str">
        <f>IF($G242="","",$G242*Parameters!$B$6)</f>
        <v/>
      </c>
      <c r="I242" s="3" t="str">
        <f t="shared" si="6"/>
        <v/>
      </c>
      <c r="J242" s="3" t="str">
        <f>IF($E242="","",($C242+$D242)*$E242/Parameters!$B$4)</f>
        <v/>
      </c>
      <c r="K242" s="3" t="str">
        <f t="shared" si="7"/>
        <v/>
      </c>
    </row>
    <row r="243" spans="1:11" x14ac:dyDescent="0.25">
      <c r="A243" s="2"/>
      <c r="B243" s="2"/>
      <c r="C243" s="3"/>
      <c r="D243" s="3"/>
      <c r="E243" s="6"/>
      <c r="F243" s="3" t="str">
        <f>IF($E243="","",MIN($C243*2*$E243/Parameters!$B$4,Parameters!$B$10*$E243/Parameters!$B$4))</f>
        <v/>
      </c>
      <c r="G243" s="3" t="str">
        <f>IF($F243="","",MAX(0,$F243-Parameters!$B$9))</f>
        <v/>
      </c>
      <c r="H243" s="3" t="str">
        <f>IF($G243="","",$G243*Parameters!$B$6)</f>
        <v/>
      </c>
      <c r="I243" s="3" t="str">
        <f t="shared" si="6"/>
        <v/>
      </c>
      <c r="J243" s="3" t="str">
        <f>IF($E243="","",($C243+$D243)*$E243/Parameters!$B$4)</f>
        <v/>
      </c>
      <c r="K243" s="3" t="str">
        <f t="shared" si="7"/>
        <v/>
      </c>
    </row>
    <row r="244" spans="1:11" x14ac:dyDescent="0.25">
      <c r="A244" s="2"/>
      <c r="B244" s="2"/>
      <c r="C244" s="3"/>
      <c r="D244" s="3"/>
      <c r="E244" s="6"/>
      <c r="F244" s="3" t="str">
        <f>IF($E244="","",MIN($C244*2*$E244/Parameters!$B$4,Parameters!$B$10*$E244/Parameters!$B$4))</f>
        <v/>
      </c>
      <c r="G244" s="3" t="str">
        <f>IF($F244="","",MAX(0,$F244-Parameters!$B$9))</f>
        <v/>
      </c>
      <c r="H244" s="3" t="str">
        <f>IF($G244="","",$G244*Parameters!$B$6)</f>
        <v/>
      </c>
      <c r="I244" s="3" t="str">
        <f t="shared" si="6"/>
        <v/>
      </c>
      <c r="J244" s="3" t="str">
        <f>IF($E244="","",($C244+$D244)*$E244/Parameters!$B$4)</f>
        <v/>
      </c>
      <c r="K244" s="3" t="str">
        <f t="shared" si="7"/>
        <v/>
      </c>
    </row>
    <row r="245" spans="1:11" x14ac:dyDescent="0.25">
      <c r="A245" s="2"/>
      <c r="B245" s="2"/>
      <c r="C245" s="3"/>
      <c r="D245" s="3"/>
      <c r="E245" s="6"/>
      <c r="F245" s="3" t="str">
        <f>IF($E245="","",MIN($C245*2*$E245/Parameters!$B$4,Parameters!$B$10*$E245/Parameters!$B$4))</f>
        <v/>
      </c>
      <c r="G245" s="3" t="str">
        <f>IF($F245="","",MAX(0,$F245-Parameters!$B$9))</f>
        <v/>
      </c>
      <c r="H245" s="3" t="str">
        <f>IF($G245="","",$G245*Parameters!$B$6)</f>
        <v/>
      </c>
      <c r="I245" s="3" t="str">
        <f t="shared" si="6"/>
        <v/>
      </c>
      <c r="J245" s="3" t="str">
        <f>IF($E245="","",($C245+$D245)*$E245/Parameters!$B$4)</f>
        <v/>
      </c>
      <c r="K245" s="3" t="str">
        <f t="shared" si="7"/>
        <v/>
      </c>
    </row>
    <row r="246" spans="1:11" x14ac:dyDescent="0.25">
      <c r="A246" s="2"/>
      <c r="B246" s="2"/>
      <c r="C246" s="3"/>
      <c r="D246" s="3"/>
      <c r="E246" s="6"/>
      <c r="F246" s="3" t="str">
        <f>IF($E246="","",MIN($C246*2*$E246/Parameters!$B$4,Parameters!$B$10*$E246/Parameters!$B$4))</f>
        <v/>
      </c>
      <c r="G246" s="3" t="str">
        <f>IF($F246="","",MAX(0,$F246-Parameters!$B$9))</f>
        <v/>
      </c>
      <c r="H246" s="3" t="str">
        <f>IF($G246="","",$G246*Parameters!$B$6)</f>
        <v/>
      </c>
      <c r="I246" s="3" t="str">
        <f t="shared" si="6"/>
        <v/>
      </c>
      <c r="J246" s="3" t="str">
        <f>IF($E246="","",($C246+$D246)*$E246/Parameters!$B$4)</f>
        <v/>
      </c>
      <c r="K246" s="3" t="str">
        <f t="shared" si="7"/>
        <v/>
      </c>
    </row>
    <row r="247" spans="1:11" x14ac:dyDescent="0.25">
      <c r="A247" s="2"/>
      <c r="B247" s="2"/>
      <c r="C247" s="3"/>
      <c r="D247" s="3"/>
      <c r="E247" s="6"/>
      <c r="F247" s="3" t="str">
        <f>IF($E247="","",MIN($C247*2*$E247/Parameters!$B$4,Parameters!$B$10*$E247/Parameters!$B$4))</f>
        <v/>
      </c>
      <c r="G247" s="3" t="str">
        <f>IF($F247="","",MAX(0,$F247-Parameters!$B$9))</f>
        <v/>
      </c>
      <c r="H247" s="3" t="str">
        <f>IF($G247="","",$G247*Parameters!$B$6)</f>
        <v/>
      </c>
      <c r="I247" s="3" t="str">
        <f t="shared" si="6"/>
        <v/>
      </c>
      <c r="J247" s="3" t="str">
        <f>IF($E247="","",($C247+$D247)*$E247/Parameters!$B$4)</f>
        <v/>
      </c>
      <c r="K247" s="3" t="str">
        <f t="shared" si="7"/>
        <v/>
      </c>
    </row>
    <row r="248" spans="1:11" x14ac:dyDescent="0.25">
      <c r="A248" s="2"/>
      <c r="B248" s="2"/>
      <c r="C248" s="3"/>
      <c r="D248" s="3"/>
      <c r="E248" s="6"/>
      <c r="F248" s="3" t="str">
        <f>IF($E248="","",MIN($C248*2*$E248/Parameters!$B$4,Parameters!$B$10*$E248/Parameters!$B$4))</f>
        <v/>
      </c>
      <c r="G248" s="3" t="str">
        <f>IF($F248="","",MAX(0,$F248-Parameters!$B$9))</f>
        <v/>
      </c>
      <c r="H248" s="3" t="str">
        <f>IF($G248="","",$G248*Parameters!$B$6)</f>
        <v/>
      </c>
      <c r="I248" s="3" t="str">
        <f t="shared" si="6"/>
        <v/>
      </c>
      <c r="J248" s="3" t="str">
        <f>IF($E248="","",($C248+$D248)*$E248/Parameters!$B$4)</f>
        <v/>
      </c>
      <c r="K248" s="3" t="str">
        <f t="shared" si="7"/>
        <v/>
      </c>
    </row>
    <row r="249" spans="1:11" x14ac:dyDescent="0.25">
      <c r="A249" s="2"/>
      <c r="B249" s="2"/>
      <c r="C249" s="3"/>
      <c r="D249" s="3"/>
      <c r="E249" s="6"/>
      <c r="F249" s="3" t="str">
        <f>IF($E249="","",MIN($C249*2*$E249/Parameters!$B$4,Parameters!$B$10*$E249/Parameters!$B$4))</f>
        <v/>
      </c>
      <c r="G249" s="3" t="str">
        <f>IF($F249="","",MAX(0,$F249-Parameters!$B$9))</f>
        <v/>
      </c>
      <c r="H249" s="3" t="str">
        <f>IF($G249="","",$G249*Parameters!$B$6)</f>
        <v/>
      </c>
      <c r="I249" s="3" t="str">
        <f t="shared" si="6"/>
        <v/>
      </c>
      <c r="J249" s="3" t="str">
        <f>IF($E249="","",($C249+$D249)*$E249/Parameters!$B$4)</f>
        <v/>
      </c>
      <c r="K249" s="3" t="str">
        <f t="shared" si="7"/>
        <v/>
      </c>
    </row>
    <row r="250" spans="1:11" x14ac:dyDescent="0.25">
      <c r="A250" s="2"/>
      <c r="B250" s="2"/>
      <c r="C250" s="3"/>
      <c r="D250" s="3"/>
      <c r="E250" s="6"/>
      <c r="F250" s="3" t="str">
        <f>IF($E250="","",MIN($C250*2*$E250/Parameters!$B$4,Parameters!$B$10*$E250/Parameters!$B$4))</f>
        <v/>
      </c>
      <c r="G250" s="3" t="str">
        <f>IF($F250="","",MAX(0,$F250-Parameters!$B$9))</f>
        <v/>
      </c>
      <c r="H250" s="3" t="str">
        <f>IF($G250="","",$G250*Parameters!$B$6)</f>
        <v/>
      </c>
      <c r="I250" s="3" t="str">
        <f t="shared" si="6"/>
        <v/>
      </c>
      <c r="J250" s="3" t="str">
        <f>IF($E250="","",($C250+$D250)*$E250/Parameters!$B$4)</f>
        <v/>
      </c>
      <c r="K250" s="3" t="str">
        <f t="shared" si="7"/>
        <v/>
      </c>
    </row>
    <row r="251" spans="1:11" x14ac:dyDescent="0.25">
      <c r="A251" s="2"/>
      <c r="B251" s="2"/>
      <c r="C251" s="3"/>
      <c r="D251" s="3"/>
      <c r="E251" s="6"/>
      <c r="F251" s="3" t="str">
        <f>IF($E251="","",MIN($C251*2*$E251/Parameters!$B$4,Parameters!$B$10*$E251/Parameters!$B$4))</f>
        <v/>
      </c>
      <c r="G251" s="3" t="str">
        <f>IF($F251="","",MAX(0,$F251-Parameters!$B$9))</f>
        <v/>
      </c>
      <c r="H251" s="3" t="str">
        <f>IF($G251="","",$G251*Parameters!$B$6)</f>
        <v/>
      </c>
      <c r="I251" s="3" t="str">
        <f t="shared" si="6"/>
        <v/>
      </c>
      <c r="J251" s="3" t="str">
        <f>IF($E251="","",($C251+$D251)*$E251/Parameters!$B$4)</f>
        <v/>
      </c>
      <c r="K251" s="3" t="str">
        <f t="shared" si="7"/>
        <v/>
      </c>
    </row>
    <row r="252" spans="1:11" x14ac:dyDescent="0.25">
      <c r="A252" s="2"/>
      <c r="B252" s="2"/>
      <c r="C252" s="3"/>
      <c r="D252" s="3"/>
      <c r="E252" s="6"/>
      <c r="F252" s="3" t="str">
        <f>IF($E252="","",MIN($C252*2*$E252/Parameters!$B$4,Parameters!$B$10*$E252/Parameters!$B$4))</f>
        <v/>
      </c>
      <c r="G252" s="3" t="str">
        <f>IF($F252="","",MAX(0,$F252-Parameters!$B$9))</f>
        <v/>
      </c>
      <c r="H252" s="3" t="str">
        <f>IF($G252="","",$G252*Parameters!$B$6)</f>
        <v/>
      </c>
      <c r="I252" s="3" t="str">
        <f t="shared" si="6"/>
        <v/>
      </c>
      <c r="J252" s="3" t="str">
        <f>IF($E252="","",($C252+$D252)*$E252/Parameters!$B$4)</f>
        <v/>
      </c>
      <c r="K252" s="3" t="str">
        <f t="shared" si="7"/>
        <v/>
      </c>
    </row>
    <row r="253" spans="1:11" x14ac:dyDescent="0.25">
      <c r="A253" s="2"/>
      <c r="B253" s="2"/>
      <c r="C253" s="3"/>
      <c r="D253" s="3"/>
      <c r="E253" s="6"/>
      <c r="F253" s="3" t="str">
        <f>IF($E253="","",MIN($C253*2*$E253/Parameters!$B$4,Parameters!$B$10*$E253/Parameters!$B$4))</f>
        <v/>
      </c>
      <c r="G253" s="3" t="str">
        <f>IF($F253="","",MAX(0,$F253-Parameters!$B$9))</f>
        <v/>
      </c>
      <c r="H253" s="3" t="str">
        <f>IF($G253="","",$G253*Parameters!$B$6)</f>
        <v/>
      </c>
      <c r="I253" s="3" t="str">
        <f t="shared" si="6"/>
        <v/>
      </c>
      <c r="J253" s="3" t="str">
        <f>IF($E253="","",($C253+$D253)*$E253/Parameters!$B$4)</f>
        <v/>
      </c>
      <c r="K253" s="3" t="str">
        <f t="shared" si="7"/>
        <v/>
      </c>
    </row>
    <row r="254" spans="1:11" x14ac:dyDescent="0.25">
      <c r="A254" s="2"/>
      <c r="B254" s="2"/>
      <c r="C254" s="3"/>
      <c r="D254" s="3"/>
      <c r="E254" s="6"/>
      <c r="F254" s="3" t="str">
        <f>IF($E254="","",MIN($C254*2*$E254/Parameters!$B$4,Parameters!$B$10*$E254/Parameters!$B$4))</f>
        <v/>
      </c>
      <c r="G254" s="3" t="str">
        <f>IF($F254="","",MAX(0,$F254-Parameters!$B$9))</f>
        <v/>
      </c>
      <c r="H254" s="3" t="str">
        <f>IF($G254="","",$G254*Parameters!$B$6)</f>
        <v/>
      </c>
      <c r="I254" s="3" t="str">
        <f t="shared" si="6"/>
        <v/>
      </c>
      <c r="J254" s="3" t="str">
        <f>IF($E254="","",($C254+$D254)*$E254/Parameters!$B$4)</f>
        <v/>
      </c>
      <c r="K254" s="3" t="str">
        <f t="shared" si="7"/>
        <v/>
      </c>
    </row>
    <row r="255" spans="1:11" x14ac:dyDescent="0.25">
      <c r="A255" s="2"/>
      <c r="B255" s="2"/>
      <c r="C255" s="3"/>
      <c r="D255" s="3"/>
      <c r="E255" s="6"/>
      <c r="F255" s="3" t="str">
        <f>IF($E255="","",MIN($C255*2*$E255/Parameters!$B$4,Parameters!$B$10*$E255/Parameters!$B$4))</f>
        <v/>
      </c>
      <c r="G255" s="3" t="str">
        <f>IF($F255="","",MAX(0,$F255-Parameters!$B$9))</f>
        <v/>
      </c>
      <c r="H255" s="3" t="str">
        <f>IF($G255="","",$G255*Parameters!$B$6)</f>
        <v/>
      </c>
      <c r="I255" s="3" t="str">
        <f t="shared" si="6"/>
        <v/>
      </c>
      <c r="J255" s="3" t="str">
        <f>IF($E255="","",($C255+$D255)*$E255/Parameters!$B$4)</f>
        <v/>
      </c>
      <c r="K255" s="3" t="str">
        <f t="shared" si="7"/>
        <v/>
      </c>
    </row>
    <row r="256" spans="1:11" x14ac:dyDescent="0.25">
      <c r="A256" s="2"/>
      <c r="B256" s="2"/>
      <c r="C256" s="3"/>
      <c r="D256" s="3"/>
      <c r="E256" s="6"/>
      <c r="F256" s="3" t="str">
        <f>IF($E256="","",MIN($C256*2*$E256/Parameters!$B$4,Parameters!$B$10*$E256/Parameters!$B$4))</f>
        <v/>
      </c>
      <c r="G256" s="3" t="str">
        <f>IF($F256="","",MAX(0,$F256-Parameters!$B$9))</f>
        <v/>
      </c>
      <c r="H256" s="3" t="str">
        <f>IF($G256="","",$G256*Parameters!$B$6)</f>
        <v/>
      </c>
      <c r="I256" s="3" t="str">
        <f t="shared" si="6"/>
        <v/>
      </c>
      <c r="J256" s="3" t="str">
        <f>IF($E256="","",($C256+$D256)*$E256/Parameters!$B$4)</f>
        <v/>
      </c>
      <c r="K256" s="3" t="str">
        <f t="shared" si="7"/>
        <v/>
      </c>
    </row>
    <row r="257" spans="1:11" x14ac:dyDescent="0.25">
      <c r="A257" s="2"/>
      <c r="B257" s="2"/>
      <c r="C257" s="3"/>
      <c r="D257" s="3"/>
      <c r="E257" s="6"/>
      <c r="F257" s="3" t="str">
        <f>IF($E257="","",MIN($C257*2*$E257/Parameters!$B$4,Parameters!$B$10*$E257/Parameters!$B$4))</f>
        <v/>
      </c>
      <c r="G257" s="3" t="str">
        <f>IF($F257="","",MAX(0,$F257-Parameters!$B$9))</f>
        <v/>
      </c>
      <c r="H257" s="3" t="str">
        <f>IF($G257="","",$G257*Parameters!$B$6)</f>
        <v/>
      </c>
      <c r="I257" s="3" t="str">
        <f t="shared" si="6"/>
        <v/>
      </c>
      <c r="J257" s="3" t="str">
        <f>IF($E257="","",($C257+$D257)*$E257/Parameters!$B$4)</f>
        <v/>
      </c>
      <c r="K257" s="3" t="str">
        <f t="shared" si="7"/>
        <v/>
      </c>
    </row>
    <row r="258" spans="1:11" x14ac:dyDescent="0.25">
      <c r="A258" s="2"/>
      <c r="B258" s="2"/>
      <c r="C258" s="3"/>
      <c r="D258" s="3"/>
      <c r="E258" s="6"/>
      <c r="F258" s="3" t="str">
        <f>IF($E258="","",MIN($C258*2*$E258/Parameters!$B$4,Parameters!$B$10*$E258/Parameters!$B$4))</f>
        <v/>
      </c>
      <c r="G258" s="3" t="str">
        <f>IF($F258="","",MAX(0,$F258-Parameters!$B$9))</f>
        <v/>
      </c>
      <c r="H258" s="3" t="str">
        <f>IF($G258="","",$G258*Parameters!$B$6)</f>
        <v/>
      </c>
      <c r="I258" s="3" t="str">
        <f t="shared" ref="I258:I321" si="8">IF($F258="","",$F258-$H258)</f>
        <v/>
      </c>
      <c r="J258" s="3" t="str">
        <f>IF($E258="","",($C258+$D258)*$E258/Parameters!$B$4)</f>
        <v/>
      </c>
      <c r="K258" s="3" t="str">
        <f t="shared" ref="K258:K321" si="9">IF($E258="","",$I258+$J258)</f>
        <v/>
      </c>
    </row>
    <row r="259" spans="1:11" x14ac:dyDescent="0.25">
      <c r="A259" s="2"/>
      <c r="B259" s="2"/>
      <c r="C259" s="3"/>
      <c r="D259" s="3"/>
      <c r="E259" s="6"/>
      <c r="F259" s="3" t="str">
        <f>IF($E259="","",MIN($C259*2*$E259/Parameters!$B$4,Parameters!$B$10*$E259/Parameters!$B$4))</f>
        <v/>
      </c>
      <c r="G259" s="3" t="str">
        <f>IF($F259="","",MAX(0,$F259-Parameters!$B$9))</f>
        <v/>
      </c>
      <c r="H259" s="3" t="str">
        <f>IF($G259="","",$G259*Parameters!$B$6)</f>
        <v/>
      </c>
      <c r="I259" s="3" t="str">
        <f t="shared" si="8"/>
        <v/>
      </c>
      <c r="J259" s="3" t="str">
        <f>IF($E259="","",($C259+$D259)*$E259/Parameters!$B$4)</f>
        <v/>
      </c>
      <c r="K259" s="3" t="str">
        <f t="shared" si="9"/>
        <v/>
      </c>
    </row>
    <row r="260" spans="1:11" x14ac:dyDescent="0.25">
      <c r="A260" s="2"/>
      <c r="B260" s="2"/>
      <c r="C260" s="3"/>
      <c r="D260" s="3"/>
      <c r="E260" s="6"/>
      <c r="F260" s="3" t="str">
        <f>IF($E260="","",MIN($C260*2*$E260/Parameters!$B$4,Parameters!$B$10*$E260/Parameters!$B$4))</f>
        <v/>
      </c>
      <c r="G260" s="3" t="str">
        <f>IF($F260="","",MAX(0,$F260-Parameters!$B$9))</f>
        <v/>
      </c>
      <c r="H260" s="3" t="str">
        <f>IF($G260="","",$G260*Parameters!$B$6)</f>
        <v/>
      </c>
      <c r="I260" s="3" t="str">
        <f t="shared" si="8"/>
        <v/>
      </c>
      <c r="J260" s="3" t="str">
        <f>IF($E260="","",($C260+$D260)*$E260/Parameters!$B$4)</f>
        <v/>
      </c>
      <c r="K260" s="3" t="str">
        <f t="shared" si="9"/>
        <v/>
      </c>
    </row>
    <row r="261" spans="1:11" x14ac:dyDescent="0.25">
      <c r="A261" s="2"/>
      <c r="B261" s="2"/>
      <c r="C261" s="3"/>
      <c r="D261" s="3"/>
      <c r="E261" s="6"/>
      <c r="F261" s="3" t="str">
        <f>IF($E261="","",MIN($C261*2*$E261/Parameters!$B$4,Parameters!$B$10*$E261/Parameters!$B$4))</f>
        <v/>
      </c>
      <c r="G261" s="3" t="str">
        <f>IF($F261="","",MAX(0,$F261-Parameters!$B$9))</f>
        <v/>
      </c>
      <c r="H261" s="3" t="str">
        <f>IF($G261="","",$G261*Parameters!$B$6)</f>
        <v/>
      </c>
      <c r="I261" s="3" t="str">
        <f t="shared" si="8"/>
        <v/>
      </c>
      <c r="J261" s="3" t="str">
        <f>IF($E261="","",($C261+$D261)*$E261/Parameters!$B$4)</f>
        <v/>
      </c>
      <c r="K261" s="3" t="str">
        <f t="shared" si="9"/>
        <v/>
      </c>
    </row>
    <row r="262" spans="1:11" x14ac:dyDescent="0.25">
      <c r="A262" s="2"/>
      <c r="B262" s="2"/>
      <c r="C262" s="3"/>
      <c r="D262" s="3"/>
      <c r="E262" s="6"/>
      <c r="F262" s="3" t="str">
        <f>IF($E262="","",MIN($C262*2*$E262/Parameters!$B$4,Parameters!$B$10*$E262/Parameters!$B$4))</f>
        <v/>
      </c>
      <c r="G262" s="3" t="str">
        <f>IF($F262="","",MAX(0,$F262-Parameters!$B$9))</f>
        <v/>
      </c>
      <c r="H262" s="3" t="str">
        <f>IF($G262="","",$G262*Parameters!$B$6)</f>
        <v/>
      </c>
      <c r="I262" s="3" t="str">
        <f t="shared" si="8"/>
        <v/>
      </c>
      <c r="J262" s="3" t="str">
        <f>IF($E262="","",($C262+$D262)*$E262/Parameters!$B$4)</f>
        <v/>
      </c>
      <c r="K262" s="3" t="str">
        <f t="shared" si="9"/>
        <v/>
      </c>
    </row>
    <row r="263" spans="1:11" x14ac:dyDescent="0.25">
      <c r="A263" s="2"/>
      <c r="B263" s="2"/>
      <c r="C263" s="3"/>
      <c r="D263" s="3"/>
      <c r="E263" s="6"/>
      <c r="F263" s="3" t="str">
        <f>IF($E263="","",MIN($C263*2*$E263/Parameters!$B$4,Parameters!$B$10*$E263/Parameters!$B$4))</f>
        <v/>
      </c>
      <c r="G263" s="3" t="str">
        <f>IF($F263="","",MAX(0,$F263-Parameters!$B$9))</f>
        <v/>
      </c>
      <c r="H263" s="3" t="str">
        <f>IF($G263="","",$G263*Parameters!$B$6)</f>
        <v/>
      </c>
      <c r="I263" s="3" t="str">
        <f t="shared" si="8"/>
        <v/>
      </c>
      <c r="J263" s="3" t="str">
        <f>IF($E263="","",($C263+$D263)*$E263/Parameters!$B$4)</f>
        <v/>
      </c>
      <c r="K263" s="3" t="str">
        <f t="shared" si="9"/>
        <v/>
      </c>
    </row>
    <row r="264" spans="1:11" x14ac:dyDescent="0.25">
      <c r="A264" s="2"/>
      <c r="B264" s="2"/>
      <c r="C264" s="3"/>
      <c r="D264" s="3"/>
      <c r="E264" s="6"/>
      <c r="F264" s="3" t="str">
        <f>IF($E264="","",MIN($C264*2*$E264/Parameters!$B$4,Parameters!$B$10*$E264/Parameters!$B$4))</f>
        <v/>
      </c>
      <c r="G264" s="3" t="str">
        <f>IF($F264="","",MAX(0,$F264-Parameters!$B$9))</f>
        <v/>
      </c>
      <c r="H264" s="3" t="str">
        <f>IF($G264="","",$G264*Parameters!$B$6)</f>
        <v/>
      </c>
      <c r="I264" s="3" t="str">
        <f t="shared" si="8"/>
        <v/>
      </c>
      <c r="J264" s="3" t="str">
        <f>IF($E264="","",($C264+$D264)*$E264/Parameters!$B$4)</f>
        <v/>
      </c>
      <c r="K264" s="3" t="str">
        <f t="shared" si="9"/>
        <v/>
      </c>
    </row>
    <row r="265" spans="1:11" x14ac:dyDescent="0.25">
      <c r="A265" s="2"/>
      <c r="B265" s="2"/>
      <c r="C265" s="3"/>
      <c r="D265" s="3"/>
      <c r="E265" s="6"/>
      <c r="F265" s="3" t="str">
        <f>IF($E265="","",MIN($C265*2*$E265/Parameters!$B$4,Parameters!$B$10*$E265/Parameters!$B$4))</f>
        <v/>
      </c>
      <c r="G265" s="3" t="str">
        <f>IF($F265="","",MAX(0,$F265-Parameters!$B$9))</f>
        <v/>
      </c>
      <c r="H265" s="3" t="str">
        <f>IF($G265="","",$G265*Parameters!$B$6)</f>
        <v/>
      </c>
      <c r="I265" s="3" t="str">
        <f t="shared" si="8"/>
        <v/>
      </c>
      <c r="J265" s="3" t="str">
        <f>IF($E265="","",($C265+$D265)*$E265/Parameters!$B$4)</f>
        <v/>
      </c>
      <c r="K265" s="3" t="str">
        <f t="shared" si="9"/>
        <v/>
      </c>
    </row>
    <row r="266" spans="1:11" x14ac:dyDescent="0.25">
      <c r="A266" s="2"/>
      <c r="B266" s="2"/>
      <c r="C266" s="3"/>
      <c r="D266" s="3"/>
      <c r="E266" s="6"/>
      <c r="F266" s="3" t="str">
        <f>IF($E266="","",MIN($C266*2*$E266/Parameters!$B$4,Parameters!$B$10*$E266/Parameters!$B$4))</f>
        <v/>
      </c>
      <c r="G266" s="3" t="str">
        <f>IF($F266="","",MAX(0,$F266-Parameters!$B$9))</f>
        <v/>
      </c>
      <c r="H266" s="3" t="str">
        <f>IF($G266="","",$G266*Parameters!$B$6)</f>
        <v/>
      </c>
      <c r="I266" s="3" t="str">
        <f t="shared" si="8"/>
        <v/>
      </c>
      <c r="J266" s="3" t="str">
        <f>IF($E266="","",($C266+$D266)*$E266/Parameters!$B$4)</f>
        <v/>
      </c>
      <c r="K266" s="3" t="str">
        <f t="shared" si="9"/>
        <v/>
      </c>
    </row>
    <row r="267" spans="1:11" x14ac:dyDescent="0.25">
      <c r="A267" s="2"/>
      <c r="B267" s="2"/>
      <c r="C267" s="3"/>
      <c r="D267" s="3"/>
      <c r="E267" s="6"/>
      <c r="F267" s="3" t="str">
        <f>IF($E267="","",MIN($C267*2*$E267/Parameters!$B$4,Parameters!$B$10*$E267/Parameters!$B$4))</f>
        <v/>
      </c>
      <c r="G267" s="3" t="str">
        <f>IF($F267="","",MAX(0,$F267-Parameters!$B$9))</f>
        <v/>
      </c>
      <c r="H267" s="3" t="str">
        <f>IF($G267="","",$G267*Parameters!$B$6)</f>
        <v/>
      </c>
      <c r="I267" s="3" t="str">
        <f t="shared" si="8"/>
        <v/>
      </c>
      <c r="J267" s="3" t="str">
        <f>IF($E267="","",($C267+$D267)*$E267/Parameters!$B$4)</f>
        <v/>
      </c>
      <c r="K267" s="3" t="str">
        <f t="shared" si="9"/>
        <v/>
      </c>
    </row>
    <row r="268" spans="1:11" x14ac:dyDescent="0.25">
      <c r="A268" s="2"/>
      <c r="B268" s="2"/>
      <c r="C268" s="3"/>
      <c r="D268" s="3"/>
      <c r="E268" s="6"/>
      <c r="F268" s="3" t="str">
        <f>IF($E268="","",MIN($C268*2*$E268/Parameters!$B$4,Parameters!$B$10*$E268/Parameters!$B$4))</f>
        <v/>
      </c>
      <c r="G268" s="3" t="str">
        <f>IF($F268="","",MAX(0,$F268-Parameters!$B$9))</f>
        <v/>
      </c>
      <c r="H268" s="3" t="str">
        <f>IF($G268="","",$G268*Parameters!$B$6)</f>
        <v/>
      </c>
      <c r="I268" s="3" t="str">
        <f t="shared" si="8"/>
        <v/>
      </c>
      <c r="J268" s="3" t="str">
        <f>IF($E268="","",($C268+$D268)*$E268/Parameters!$B$4)</f>
        <v/>
      </c>
      <c r="K268" s="3" t="str">
        <f t="shared" si="9"/>
        <v/>
      </c>
    </row>
    <row r="269" spans="1:11" x14ac:dyDescent="0.25">
      <c r="A269" s="2"/>
      <c r="B269" s="2"/>
      <c r="C269" s="3"/>
      <c r="D269" s="3"/>
      <c r="E269" s="6"/>
      <c r="F269" s="3" t="str">
        <f>IF($E269="","",MIN($C269*2*$E269/Parameters!$B$4,Parameters!$B$10*$E269/Parameters!$B$4))</f>
        <v/>
      </c>
      <c r="G269" s="3" t="str">
        <f>IF($F269="","",MAX(0,$F269-Parameters!$B$9))</f>
        <v/>
      </c>
      <c r="H269" s="3" t="str">
        <f>IF($G269="","",$G269*Parameters!$B$6)</f>
        <v/>
      </c>
      <c r="I269" s="3" t="str">
        <f t="shared" si="8"/>
        <v/>
      </c>
      <c r="J269" s="3" t="str">
        <f>IF($E269="","",($C269+$D269)*$E269/Parameters!$B$4)</f>
        <v/>
      </c>
      <c r="K269" s="3" t="str">
        <f t="shared" si="9"/>
        <v/>
      </c>
    </row>
    <row r="270" spans="1:11" x14ac:dyDescent="0.25">
      <c r="A270" s="2"/>
      <c r="B270" s="2"/>
      <c r="C270" s="3"/>
      <c r="D270" s="3"/>
      <c r="E270" s="6"/>
      <c r="F270" s="3" t="str">
        <f>IF($E270="","",MIN($C270*2*$E270/Parameters!$B$4,Parameters!$B$10*$E270/Parameters!$B$4))</f>
        <v/>
      </c>
      <c r="G270" s="3" t="str">
        <f>IF($F270="","",MAX(0,$F270-Parameters!$B$9))</f>
        <v/>
      </c>
      <c r="H270" s="3" t="str">
        <f>IF($G270="","",$G270*Parameters!$B$6)</f>
        <v/>
      </c>
      <c r="I270" s="3" t="str">
        <f t="shared" si="8"/>
        <v/>
      </c>
      <c r="J270" s="3" t="str">
        <f>IF($E270="","",($C270+$D270)*$E270/Parameters!$B$4)</f>
        <v/>
      </c>
      <c r="K270" s="3" t="str">
        <f t="shared" si="9"/>
        <v/>
      </c>
    </row>
    <row r="271" spans="1:11" x14ac:dyDescent="0.25">
      <c r="A271" s="2"/>
      <c r="B271" s="2"/>
      <c r="C271" s="3"/>
      <c r="D271" s="3"/>
      <c r="E271" s="6"/>
      <c r="F271" s="3" t="str">
        <f>IF($E271="","",MIN($C271*2*$E271/Parameters!$B$4,Parameters!$B$10*$E271/Parameters!$B$4))</f>
        <v/>
      </c>
      <c r="G271" s="3" t="str">
        <f>IF($F271="","",MAX(0,$F271-Parameters!$B$9))</f>
        <v/>
      </c>
      <c r="H271" s="3" t="str">
        <f>IF($G271="","",$G271*Parameters!$B$6)</f>
        <v/>
      </c>
      <c r="I271" s="3" t="str">
        <f t="shared" si="8"/>
        <v/>
      </c>
      <c r="J271" s="3" t="str">
        <f>IF($E271="","",($C271+$D271)*$E271/Parameters!$B$4)</f>
        <v/>
      </c>
      <c r="K271" s="3" t="str">
        <f t="shared" si="9"/>
        <v/>
      </c>
    </row>
    <row r="272" spans="1:11" x14ac:dyDescent="0.25">
      <c r="A272" s="2"/>
      <c r="B272" s="2"/>
      <c r="C272" s="3"/>
      <c r="D272" s="3"/>
      <c r="E272" s="6"/>
      <c r="F272" s="3" t="str">
        <f>IF($E272="","",MIN($C272*2*$E272/Parameters!$B$4,Parameters!$B$10*$E272/Parameters!$B$4))</f>
        <v/>
      </c>
      <c r="G272" s="3" t="str">
        <f>IF($F272="","",MAX(0,$F272-Parameters!$B$9))</f>
        <v/>
      </c>
      <c r="H272" s="3" t="str">
        <f>IF($G272="","",$G272*Parameters!$B$6)</f>
        <v/>
      </c>
      <c r="I272" s="3" t="str">
        <f t="shared" si="8"/>
        <v/>
      </c>
      <c r="J272" s="3" t="str">
        <f>IF($E272="","",($C272+$D272)*$E272/Parameters!$B$4)</f>
        <v/>
      </c>
      <c r="K272" s="3" t="str">
        <f t="shared" si="9"/>
        <v/>
      </c>
    </row>
    <row r="273" spans="1:11" x14ac:dyDescent="0.25">
      <c r="A273" s="2"/>
      <c r="B273" s="2"/>
      <c r="C273" s="3"/>
      <c r="D273" s="3"/>
      <c r="E273" s="6"/>
      <c r="F273" s="3" t="str">
        <f>IF($E273="","",MIN($C273*2*$E273/Parameters!$B$4,Parameters!$B$10*$E273/Parameters!$B$4))</f>
        <v/>
      </c>
      <c r="G273" s="3" t="str">
        <f>IF($F273="","",MAX(0,$F273-Parameters!$B$9))</f>
        <v/>
      </c>
      <c r="H273" s="3" t="str">
        <f>IF($G273="","",$G273*Parameters!$B$6)</f>
        <v/>
      </c>
      <c r="I273" s="3" t="str">
        <f t="shared" si="8"/>
        <v/>
      </c>
      <c r="J273" s="3" t="str">
        <f>IF($E273="","",($C273+$D273)*$E273/Parameters!$B$4)</f>
        <v/>
      </c>
      <c r="K273" s="3" t="str">
        <f t="shared" si="9"/>
        <v/>
      </c>
    </row>
    <row r="274" spans="1:11" x14ac:dyDescent="0.25">
      <c r="A274" s="2"/>
      <c r="B274" s="2"/>
      <c r="C274" s="3"/>
      <c r="D274" s="3"/>
      <c r="E274" s="6"/>
      <c r="F274" s="3" t="str">
        <f>IF($E274="","",MIN($C274*2*$E274/Parameters!$B$4,Parameters!$B$10*$E274/Parameters!$B$4))</f>
        <v/>
      </c>
      <c r="G274" s="3" t="str">
        <f>IF($F274="","",MAX(0,$F274-Parameters!$B$9))</f>
        <v/>
      </c>
      <c r="H274" s="3" t="str">
        <f>IF($G274="","",$G274*Parameters!$B$6)</f>
        <v/>
      </c>
      <c r="I274" s="3" t="str">
        <f t="shared" si="8"/>
        <v/>
      </c>
      <c r="J274" s="3" t="str">
        <f>IF($E274="","",($C274+$D274)*$E274/Parameters!$B$4)</f>
        <v/>
      </c>
      <c r="K274" s="3" t="str">
        <f t="shared" si="9"/>
        <v/>
      </c>
    </row>
    <row r="275" spans="1:11" x14ac:dyDescent="0.25">
      <c r="A275" s="2"/>
      <c r="B275" s="2"/>
      <c r="C275" s="3"/>
      <c r="D275" s="3"/>
      <c r="E275" s="6"/>
      <c r="F275" s="3" t="str">
        <f>IF($E275="","",MIN($C275*2*$E275/Parameters!$B$4,Parameters!$B$10*$E275/Parameters!$B$4))</f>
        <v/>
      </c>
      <c r="G275" s="3" t="str">
        <f>IF($F275="","",MAX(0,$F275-Parameters!$B$9))</f>
        <v/>
      </c>
      <c r="H275" s="3" t="str">
        <f>IF($G275="","",$G275*Parameters!$B$6)</f>
        <v/>
      </c>
      <c r="I275" s="3" t="str">
        <f t="shared" si="8"/>
        <v/>
      </c>
      <c r="J275" s="3" t="str">
        <f>IF($E275="","",($C275+$D275)*$E275/Parameters!$B$4)</f>
        <v/>
      </c>
      <c r="K275" s="3" t="str">
        <f t="shared" si="9"/>
        <v/>
      </c>
    </row>
    <row r="276" spans="1:11" x14ac:dyDescent="0.25">
      <c r="A276" s="2"/>
      <c r="B276" s="2"/>
      <c r="C276" s="3"/>
      <c r="D276" s="3"/>
      <c r="E276" s="6"/>
      <c r="F276" s="3" t="str">
        <f>IF($E276="","",MIN($C276*2*$E276/Parameters!$B$4,Parameters!$B$10*$E276/Parameters!$B$4))</f>
        <v/>
      </c>
      <c r="G276" s="3" t="str">
        <f>IF($F276="","",MAX(0,$F276-Parameters!$B$9))</f>
        <v/>
      </c>
      <c r="H276" s="3" t="str">
        <f>IF($G276="","",$G276*Parameters!$B$6)</f>
        <v/>
      </c>
      <c r="I276" s="3" t="str">
        <f t="shared" si="8"/>
        <v/>
      </c>
      <c r="J276" s="3" t="str">
        <f>IF($E276="","",($C276+$D276)*$E276/Parameters!$B$4)</f>
        <v/>
      </c>
      <c r="K276" s="3" t="str">
        <f t="shared" si="9"/>
        <v/>
      </c>
    </row>
    <row r="277" spans="1:11" x14ac:dyDescent="0.25">
      <c r="A277" s="2"/>
      <c r="B277" s="2"/>
      <c r="C277" s="3"/>
      <c r="D277" s="3"/>
      <c r="E277" s="6"/>
      <c r="F277" s="3" t="str">
        <f>IF($E277="","",MIN($C277*2*$E277/Parameters!$B$4,Parameters!$B$10*$E277/Parameters!$B$4))</f>
        <v/>
      </c>
      <c r="G277" s="3" t="str">
        <f>IF($F277="","",MAX(0,$F277-Parameters!$B$9))</f>
        <v/>
      </c>
      <c r="H277" s="3" t="str">
        <f>IF($G277="","",$G277*Parameters!$B$6)</f>
        <v/>
      </c>
      <c r="I277" s="3" t="str">
        <f t="shared" si="8"/>
        <v/>
      </c>
      <c r="J277" s="3" t="str">
        <f>IF($E277="","",($C277+$D277)*$E277/Parameters!$B$4)</f>
        <v/>
      </c>
      <c r="K277" s="3" t="str">
        <f t="shared" si="9"/>
        <v/>
      </c>
    </row>
    <row r="278" spans="1:11" x14ac:dyDescent="0.25">
      <c r="A278" s="2"/>
      <c r="B278" s="2"/>
      <c r="C278" s="3"/>
      <c r="D278" s="3"/>
      <c r="E278" s="6"/>
      <c r="F278" s="3" t="str">
        <f>IF($E278="","",MIN($C278*2*$E278/Parameters!$B$4,Parameters!$B$10*$E278/Parameters!$B$4))</f>
        <v/>
      </c>
      <c r="G278" s="3" t="str">
        <f>IF($F278="","",MAX(0,$F278-Parameters!$B$9))</f>
        <v/>
      </c>
      <c r="H278" s="3" t="str">
        <f>IF($G278="","",$G278*Parameters!$B$6)</f>
        <v/>
      </c>
      <c r="I278" s="3" t="str">
        <f t="shared" si="8"/>
        <v/>
      </c>
      <c r="J278" s="3" t="str">
        <f>IF($E278="","",($C278+$D278)*$E278/Parameters!$B$4)</f>
        <v/>
      </c>
      <c r="K278" s="3" t="str">
        <f t="shared" si="9"/>
        <v/>
      </c>
    </row>
    <row r="279" spans="1:11" x14ac:dyDescent="0.25">
      <c r="A279" s="2"/>
      <c r="B279" s="2"/>
      <c r="C279" s="3"/>
      <c r="D279" s="3"/>
      <c r="E279" s="6"/>
      <c r="F279" s="3" t="str">
        <f>IF($E279="","",MIN($C279*2*$E279/Parameters!$B$4,Parameters!$B$10*$E279/Parameters!$B$4))</f>
        <v/>
      </c>
      <c r="G279" s="3" t="str">
        <f>IF($F279="","",MAX(0,$F279-Parameters!$B$9))</f>
        <v/>
      </c>
      <c r="H279" s="3" t="str">
        <f>IF($G279="","",$G279*Parameters!$B$6)</f>
        <v/>
      </c>
      <c r="I279" s="3" t="str">
        <f t="shared" si="8"/>
        <v/>
      </c>
      <c r="J279" s="3" t="str">
        <f>IF($E279="","",($C279+$D279)*$E279/Parameters!$B$4)</f>
        <v/>
      </c>
      <c r="K279" s="3" t="str">
        <f t="shared" si="9"/>
        <v/>
      </c>
    </row>
    <row r="280" spans="1:11" x14ac:dyDescent="0.25">
      <c r="A280" s="2"/>
      <c r="B280" s="2"/>
      <c r="C280" s="3"/>
      <c r="D280" s="3"/>
      <c r="E280" s="6"/>
      <c r="F280" s="3" t="str">
        <f>IF($E280="","",MIN($C280*2*$E280/Parameters!$B$4,Parameters!$B$10*$E280/Parameters!$B$4))</f>
        <v/>
      </c>
      <c r="G280" s="3" t="str">
        <f>IF($F280="","",MAX(0,$F280-Parameters!$B$9))</f>
        <v/>
      </c>
      <c r="H280" s="3" t="str">
        <f>IF($G280="","",$G280*Parameters!$B$6)</f>
        <v/>
      </c>
      <c r="I280" s="3" t="str">
        <f t="shared" si="8"/>
        <v/>
      </c>
      <c r="J280" s="3" t="str">
        <f>IF($E280="","",($C280+$D280)*$E280/Parameters!$B$4)</f>
        <v/>
      </c>
      <c r="K280" s="3" t="str">
        <f t="shared" si="9"/>
        <v/>
      </c>
    </row>
    <row r="281" spans="1:11" x14ac:dyDescent="0.25">
      <c r="A281" s="2"/>
      <c r="B281" s="2"/>
      <c r="C281" s="3"/>
      <c r="D281" s="3"/>
      <c r="E281" s="6"/>
      <c r="F281" s="3" t="str">
        <f>IF($E281="","",MIN($C281*2*$E281/Parameters!$B$4,Parameters!$B$10*$E281/Parameters!$B$4))</f>
        <v/>
      </c>
      <c r="G281" s="3" t="str">
        <f>IF($F281="","",MAX(0,$F281-Parameters!$B$9))</f>
        <v/>
      </c>
      <c r="H281" s="3" t="str">
        <f>IF($G281="","",$G281*Parameters!$B$6)</f>
        <v/>
      </c>
      <c r="I281" s="3" t="str">
        <f t="shared" si="8"/>
        <v/>
      </c>
      <c r="J281" s="3" t="str">
        <f>IF($E281="","",($C281+$D281)*$E281/Parameters!$B$4)</f>
        <v/>
      </c>
      <c r="K281" s="3" t="str">
        <f t="shared" si="9"/>
        <v/>
      </c>
    </row>
    <row r="282" spans="1:11" x14ac:dyDescent="0.25">
      <c r="A282" s="2"/>
      <c r="B282" s="2"/>
      <c r="C282" s="3"/>
      <c r="D282" s="3"/>
      <c r="E282" s="6"/>
      <c r="F282" s="3" t="str">
        <f>IF($E282="","",MIN($C282*2*$E282/Parameters!$B$4,Parameters!$B$10*$E282/Parameters!$B$4))</f>
        <v/>
      </c>
      <c r="G282" s="3" t="str">
        <f>IF($F282="","",MAX(0,$F282-Parameters!$B$9))</f>
        <v/>
      </c>
      <c r="H282" s="3" t="str">
        <f>IF($G282="","",$G282*Parameters!$B$6)</f>
        <v/>
      </c>
      <c r="I282" s="3" t="str">
        <f t="shared" si="8"/>
        <v/>
      </c>
      <c r="J282" s="3" t="str">
        <f>IF($E282="","",($C282+$D282)*$E282/Parameters!$B$4)</f>
        <v/>
      </c>
      <c r="K282" s="3" t="str">
        <f t="shared" si="9"/>
        <v/>
      </c>
    </row>
    <row r="283" spans="1:11" x14ac:dyDescent="0.25">
      <c r="A283" s="2"/>
      <c r="B283" s="2"/>
      <c r="C283" s="3"/>
      <c r="D283" s="3"/>
      <c r="E283" s="6"/>
      <c r="F283" s="3" t="str">
        <f>IF($E283="","",MIN($C283*2*$E283/Parameters!$B$4,Parameters!$B$10*$E283/Parameters!$B$4))</f>
        <v/>
      </c>
      <c r="G283" s="3" t="str">
        <f>IF($F283="","",MAX(0,$F283-Parameters!$B$9))</f>
        <v/>
      </c>
      <c r="H283" s="3" t="str">
        <f>IF($G283="","",$G283*Parameters!$B$6)</f>
        <v/>
      </c>
      <c r="I283" s="3" t="str">
        <f t="shared" si="8"/>
        <v/>
      </c>
      <c r="J283" s="3" t="str">
        <f>IF($E283="","",($C283+$D283)*$E283/Parameters!$B$4)</f>
        <v/>
      </c>
      <c r="K283" s="3" t="str">
        <f t="shared" si="9"/>
        <v/>
      </c>
    </row>
    <row r="284" spans="1:11" x14ac:dyDescent="0.25">
      <c r="A284" s="2"/>
      <c r="B284" s="2"/>
      <c r="C284" s="3"/>
      <c r="D284" s="3"/>
      <c r="E284" s="6"/>
      <c r="F284" s="3" t="str">
        <f>IF($E284="","",MIN($C284*2*$E284/Parameters!$B$4,Parameters!$B$10*$E284/Parameters!$B$4))</f>
        <v/>
      </c>
      <c r="G284" s="3" t="str">
        <f>IF($F284="","",MAX(0,$F284-Parameters!$B$9))</f>
        <v/>
      </c>
      <c r="H284" s="3" t="str">
        <f>IF($G284="","",$G284*Parameters!$B$6)</f>
        <v/>
      </c>
      <c r="I284" s="3" t="str">
        <f t="shared" si="8"/>
        <v/>
      </c>
      <c r="J284" s="3" t="str">
        <f>IF($E284="","",($C284+$D284)*$E284/Parameters!$B$4)</f>
        <v/>
      </c>
      <c r="K284" s="3" t="str">
        <f t="shared" si="9"/>
        <v/>
      </c>
    </row>
    <row r="285" spans="1:11" x14ac:dyDescent="0.25">
      <c r="A285" s="2"/>
      <c r="B285" s="2"/>
      <c r="C285" s="3"/>
      <c r="D285" s="3"/>
      <c r="E285" s="6"/>
      <c r="F285" s="3" t="str">
        <f>IF($E285="","",MIN($C285*2*$E285/Parameters!$B$4,Parameters!$B$10*$E285/Parameters!$B$4))</f>
        <v/>
      </c>
      <c r="G285" s="3" t="str">
        <f>IF($F285="","",MAX(0,$F285-Parameters!$B$9))</f>
        <v/>
      </c>
      <c r="H285" s="3" t="str">
        <f>IF($G285="","",$G285*Parameters!$B$6)</f>
        <v/>
      </c>
      <c r="I285" s="3" t="str">
        <f t="shared" si="8"/>
        <v/>
      </c>
      <c r="J285" s="3" t="str">
        <f>IF($E285="","",($C285+$D285)*$E285/Parameters!$B$4)</f>
        <v/>
      </c>
      <c r="K285" s="3" t="str">
        <f t="shared" si="9"/>
        <v/>
      </c>
    </row>
    <row r="286" spans="1:11" x14ac:dyDescent="0.25">
      <c r="A286" s="2"/>
      <c r="B286" s="2"/>
      <c r="C286" s="3"/>
      <c r="D286" s="3"/>
      <c r="E286" s="6"/>
      <c r="F286" s="3" t="str">
        <f>IF($E286="","",MIN($C286*2*$E286/Parameters!$B$4,Parameters!$B$10*$E286/Parameters!$B$4))</f>
        <v/>
      </c>
      <c r="G286" s="3" t="str">
        <f>IF($F286="","",MAX(0,$F286-Parameters!$B$9))</f>
        <v/>
      </c>
      <c r="H286" s="3" t="str">
        <f>IF($G286="","",$G286*Parameters!$B$6)</f>
        <v/>
      </c>
      <c r="I286" s="3" t="str">
        <f t="shared" si="8"/>
        <v/>
      </c>
      <c r="J286" s="3" t="str">
        <f>IF($E286="","",($C286+$D286)*$E286/Parameters!$B$4)</f>
        <v/>
      </c>
      <c r="K286" s="3" t="str">
        <f t="shared" si="9"/>
        <v/>
      </c>
    </row>
    <row r="287" spans="1:11" x14ac:dyDescent="0.25">
      <c r="A287" s="2"/>
      <c r="B287" s="2"/>
      <c r="C287" s="3"/>
      <c r="D287" s="3"/>
      <c r="E287" s="6"/>
      <c r="F287" s="3" t="str">
        <f>IF($E287="","",MIN($C287*2*$E287/Parameters!$B$4,Parameters!$B$10*$E287/Parameters!$B$4))</f>
        <v/>
      </c>
      <c r="G287" s="3" t="str">
        <f>IF($F287="","",MAX(0,$F287-Parameters!$B$9))</f>
        <v/>
      </c>
      <c r="H287" s="3" t="str">
        <f>IF($G287="","",$G287*Parameters!$B$6)</f>
        <v/>
      </c>
      <c r="I287" s="3" t="str">
        <f t="shared" si="8"/>
        <v/>
      </c>
      <c r="J287" s="3" t="str">
        <f>IF($E287="","",($C287+$D287)*$E287/Parameters!$B$4)</f>
        <v/>
      </c>
      <c r="K287" s="3" t="str">
        <f t="shared" si="9"/>
        <v/>
      </c>
    </row>
    <row r="288" spans="1:11" x14ac:dyDescent="0.25">
      <c r="A288" s="2"/>
      <c r="B288" s="2"/>
      <c r="C288" s="3"/>
      <c r="D288" s="3"/>
      <c r="E288" s="6"/>
      <c r="F288" s="3" t="str">
        <f>IF($E288="","",MIN($C288*2*$E288/Parameters!$B$4,Parameters!$B$10*$E288/Parameters!$B$4))</f>
        <v/>
      </c>
      <c r="G288" s="3" t="str">
        <f>IF($F288="","",MAX(0,$F288-Parameters!$B$9))</f>
        <v/>
      </c>
      <c r="H288" s="3" t="str">
        <f>IF($G288="","",$G288*Parameters!$B$6)</f>
        <v/>
      </c>
      <c r="I288" s="3" t="str">
        <f t="shared" si="8"/>
        <v/>
      </c>
      <c r="J288" s="3" t="str">
        <f>IF($E288="","",($C288+$D288)*$E288/Parameters!$B$4)</f>
        <v/>
      </c>
      <c r="K288" s="3" t="str">
        <f t="shared" si="9"/>
        <v/>
      </c>
    </row>
    <row r="289" spans="1:11" x14ac:dyDescent="0.25">
      <c r="A289" s="2"/>
      <c r="B289" s="2"/>
      <c r="C289" s="3"/>
      <c r="D289" s="3"/>
      <c r="E289" s="6"/>
      <c r="F289" s="3" t="str">
        <f>IF($E289="","",MIN($C289*2*$E289/Parameters!$B$4,Parameters!$B$10*$E289/Parameters!$B$4))</f>
        <v/>
      </c>
      <c r="G289" s="3" t="str">
        <f>IF($F289="","",MAX(0,$F289-Parameters!$B$9))</f>
        <v/>
      </c>
      <c r="H289" s="3" t="str">
        <f>IF($G289="","",$G289*Parameters!$B$6)</f>
        <v/>
      </c>
      <c r="I289" s="3" t="str">
        <f t="shared" si="8"/>
        <v/>
      </c>
      <c r="J289" s="3" t="str">
        <f>IF($E289="","",($C289+$D289)*$E289/Parameters!$B$4)</f>
        <v/>
      </c>
      <c r="K289" s="3" t="str">
        <f t="shared" si="9"/>
        <v/>
      </c>
    </row>
    <row r="290" spans="1:11" x14ac:dyDescent="0.25">
      <c r="A290" s="2"/>
      <c r="B290" s="2"/>
      <c r="C290" s="3"/>
      <c r="D290" s="3"/>
      <c r="E290" s="6"/>
      <c r="F290" s="3" t="str">
        <f>IF($E290="","",MIN($C290*2*$E290/Parameters!$B$4,Parameters!$B$10*$E290/Parameters!$B$4))</f>
        <v/>
      </c>
      <c r="G290" s="3" t="str">
        <f>IF($F290="","",MAX(0,$F290-Parameters!$B$9))</f>
        <v/>
      </c>
      <c r="H290" s="3" t="str">
        <f>IF($G290="","",$G290*Parameters!$B$6)</f>
        <v/>
      </c>
      <c r="I290" s="3" t="str">
        <f t="shared" si="8"/>
        <v/>
      </c>
      <c r="J290" s="3" t="str">
        <f>IF($E290="","",($C290+$D290)*$E290/Parameters!$B$4)</f>
        <v/>
      </c>
      <c r="K290" s="3" t="str">
        <f t="shared" si="9"/>
        <v/>
      </c>
    </row>
    <row r="291" spans="1:11" x14ac:dyDescent="0.25">
      <c r="A291" s="2"/>
      <c r="B291" s="2"/>
      <c r="C291" s="3"/>
      <c r="D291" s="3"/>
      <c r="E291" s="6"/>
      <c r="F291" s="3" t="str">
        <f>IF($E291="","",MIN($C291*2*$E291/Parameters!$B$4,Parameters!$B$10*$E291/Parameters!$B$4))</f>
        <v/>
      </c>
      <c r="G291" s="3" t="str">
        <f>IF($F291="","",MAX(0,$F291-Parameters!$B$9))</f>
        <v/>
      </c>
      <c r="H291" s="3" t="str">
        <f>IF($G291="","",$G291*Parameters!$B$6)</f>
        <v/>
      </c>
      <c r="I291" s="3" t="str">
        <f t="shared" si="8"/>
        <v/>
      </c>
      <c r="J291" s="3" t="str">
        <f>IF($E291="","",($C291+$D291)*$E291/Parameters!$B$4)</f>
        <v/>
      </c>
      <c r="K291" s="3" t="str">
        <f t="shared" si="9"/>
        <v/>
      </c>
    </row>
    <row r="292" spans="1:11" x14ac:dyDescent="0.25">
      <c r="A292" s="2"/>
      <c r="B292" s="2"/>
      <c r="C292" s="3"/>
      <c r="D292" s="3"/>
      <c r="E292" s="6"/>
      <c r="F292" s="3" t="str">
        <f>IF($E292="","",MIN($C292*2*$E292/Parameters!$B$4,Parameters!$B$10*$E292/Parameters!$B$4))</f>
        <v/>
      </c>
      <c r="G292" s="3" t="str">
        <f>IF($F292="","",MAX(0,$F292-Parameters!$B$9))</f>
        <v/>
      </c>
      <c r="H292" s="3" t="str">
        <f>IF($G292="","",$G292*Parameters!$B$6)</f>
        <v/>
      </c>
      <c r="I292" s="3" t="str">
        <f t="shared" si="8"/>
        <v/>
      </c>
      <c r="J292" s="3" t="str">
        <f>IF($E292="","",($C292+$D292)*$E292/Parameters!$B$4)</f>
        <v/>
      </c>
      <c r="K292" s="3" t="str">
        <f t="shared" si="9"/>
        <v/>
      </c>
    </row>
    <row r="293" spans="1:11" x14ac:dyDescent="0.25">
      <c r="A293" s="2"/>
      <c r="B293" s="2"/>
      <c r="C293" s="3"/>
      <c r="D293" s="3"/>
      <c r="E293" s="6"/>
      <c r="F293" s="3" t="str">
        <f>IF($E293="","",MIN($C293*2*$E293/Parameters!$B$4,Parameters!$B$10*$E293/Parameters!$B$4))</f>
        <v/>
      </c>
      <c r="G293" s="3" t="str">
        <f>IF($F293="","",MAX(0,$F293-Parameters!$B$9))</f>
        <v/>
      </c>
      <c r="H293" s="3" t="str">
        <f>IF($G293="","",$G293*Parameters!$B$6)</f>
        <v/>
      </c>
      <c r="I293" s="3" t="str">
        <f t="shared" si="8"/>
        <v/>
      </c>
      <c r="J293" s="3" t="str">
        <f>IF($E293="","",($C293+$D293)*$E293/Parameters!$B$4)</f>
        <v/>
      </c>
      <c r="K293" s="3" t="str">
        <f t="shared" si="9"/>
        <v/>
      </c>
    </row>
    <row r="294" spans="1:11" x14ac:dyDescent="0.25">
      <c r="A294" s="2"/>
      <c r="B294" s="2"/>
      <c r="C294" s="3"/>
      <c r="D294" s="3"/>
      <c r="E294" s="6"/>
      <c r="F294" s="3" t="str">
        <f>IF($E294="","",MIN($C294*2*$E294/Parameters!$B$4,Parameters!$B$10*$E294/Parameters!$B$4))</f>
        <v/>
      </c>
      <c r="G294" s="3" t="str">
        <f>IF($F294="","",MAX(0,$F294-Parameters!$B$9))</f>
        <v/>
      </c>
      <c r="H294" s="3" t="str">
        <f>IF($G294="","",$G294*Parameters!$B$6)</f>
        <v/>
      </c>
      <c r="I294" s="3" t="str">
        <f t="shared" si="8"/>
        <v/>
      </c>
      <c r="J294" s="3" t="str">
        <f>IF($E294="","",($C294+$D294)*$E294/Parameters!$B$4)</f>
        <v/>
      </c>
      <c r="K294" s="3" t="str">
        <f t="shared" si="9"/>
        <v/>
      </c>
    </row>
    <row r="295" spans="1:11" x14ac:dyDescent="0.25">
      <c r="A295" s="2"/>
      <c r="B295" s="2"/>
      <c r="C295" s="3"/>
      <c r="D295" s="3"/>
      <c r="E295" s="6"/>
      <c r="F295" s="3" t="str">
        <f>IF($E295="","",MIN($C295*2*$E295/Parameters!$B$4,Parameters!$B$10*$E295/Parameters!$B$4))</f>
        <v/>
      </c>
      <c r="G295" s="3" t="str">
        <f>IF($F295="","",MAX(0,$F295-Parameters!$B$9))</f>
        <v/>
      </c>
      <c r="H295" s="3" t="str">
        <f>IF($G295="","",$G295*Parameters!$B$6)</f>
        <v/>
      </c>
      <c r="I295" s="3" t="str">
        <f t="shared" si="8"/>
        <v/>
      </c>
      <c r="J295" s="3" t="str">
        <f>IF($E295="","",($C295+$D295)*$E295/Parameters!$B$4)</f>
        <v/>
      </c>
      <c r="K295" s="3" t="str">
        <f t="shared" si="9"/>
        <v/>
      </c>
    </row>
    <row r="296" spans="1:11" x14ac:dyDescent="0.25">
      <c r="A296" s="2"/>
      <c r="B296" s="2"/>
      <c r="C296" s="3"/>
      <c r="D296" s="3"/>
      <c r="E296" s="6"/>
      <c r="F296" s="3" t="str">
        <f>IF($E296="","",MIN($C296*2*$E296/Parameters!$B$4,Parameters!$B$10*$E296/Parameters!$B$4))</f>
        <v/>
      </c>
      <c r="G296" s="3" t="str">
        <f>IF($F296="","",MAX(0,$F296-Parameters!$B$9))</f>
        <v/>
      </c>
      <c r="H296" s="3" t="str">
        <f>IF($G296="","",$G296*Parameters!$B$6)</f>
        <v/>
      </c>
      <c r="I296" s="3" t="str">
        <f t="shared" si="8"/>
        <v/>
      </c>
      <c r="J296" s="3" t="str">
        <f>IF($E296="","",($C296+$D296)*$E296/Parameters!$B$4)</f>
        <v/>
      </c>
      <c r="K296" s="3" t="str">
        <f t="shared" si="9"/>
        <v/>
      </c>
    </row>
    <row r="297" spans="1:11" x14ac:dyDescent="0.25">
      <c r="A297" s="2"/>
      <c r="B297" s="2"/>
      <c r="C297" s="3"/>
      <c r="D297" s="3"/>
      <c r="E297" s="6"/>
      <c r="F297" s="3" t="str">
        <f>IF($E297="","",MIN($C297*2*$E297/Parameters!$B$4,Parameters!$B$10*$E297/Parameters!$B$4))</f>
        <v/>
      </c>
      <c r="G297" s="3" t="str">
        <f>IF($F297="","",MAX(0,$F297-Parameters!$B$9))</f>
        <v/>
      </c>
      <c r="H297" s="3" t="str">
        <f>IF($G297="","",$G297*Parameters!$B$6)</f>
        <v/>
      </c>
      <c r="I297" s="3" t="str">
        <f t="shared" si="8"/>
        <v/>
      </c>
      <c r="J297" s="3" t="str">
        <f>IF($E297="","",($C297+$D297)*$E297/Parameters!$B$4)</f>
        <v/>
      </c>
      <c r="K297" s="3" t="str">
        <f t="shared" si="9"/>
        <v/>
      </c>
    </row>
    <row r="298" spans="1:11" x14ac:dyDescent="0.25">
      <c r="A298" s="2"/>
      <c r="B298" s="2"/>
      <c r="C298" s="3"/>
      <c r="D298" s="3"/>
      <c r="E298" s="6"/>
      <c r="F298" s="3" t="str">
        <f>IF($E298="","",MIN($C298*2*$E298/Parameters!$B$4,Parameters!$B$10*$E298/Parameters!$B$4))</f>
        <v/>
      </c>
      <c r="G298" s="3" t="str">
        <f>IF($F298="","",MAX(0,$F298-Parameters!$B$9))</f>
        <v/>
      </c>
      <c r="H298" s="3" t="str">
        <f>IF($G298="","",$G298*Parameters!$B$6)</f>
        <v/>
      </c>
      <c r="I298" s="3" t="str">
        <f t="shared" si="8"/>
        <v/>
      </c>
      <c r="J298" s="3" t="str">
        <f>IF($E298="","",($C298+$D298)*$E298/Parameters!$B$4)</f>
        <v/>
      </c>
      <c r="K298" s="3" t="str">
        <f t="shared" si="9"/>
        <v/>
      </c>
    </row>
    <row r="299" spans="1:11" x14ac:dyDescent="0.25">
      <c r="A299" s="2"/>
      <c r="B299" s="2"/>
      <c r="C299" s="3"/>
      <c r="D299" s="3"/>
      <c r="E299" s="6"/>
      <c r="F299" s="3" t="str">
        <f>IF($E299="","",MIN($C299*2*$E299/Parameters!$B$4,Parameters!$B$10*$E299/Parameters!$B$4))</f>
        <v/>
      </c>
      <c r="G299" s="3" t="str">
        <f>IF($F299="","",MAX(0,$F299-Parameters!$B$9))</f>
        <v/>
      </c>
      <c r="H299" s="3" t="str">
        <f>IF($G299="","",$G299*Parameters!$B$6)</f>
        <v/>
      </c>
      <c r="I299" s="3" t="str">
        <f t="shared" si="8"/>
        <v/>
      </c>
      <c r="J299" s="3" t="str">
        <f>IF($E299="","",($C299+$D299)*$E299/Parameters!$B$4)</f>
        <v/>
      </c>
      <c r="K299" s="3" t="str">
        <f t="shared" si="9"/>
        <v/>
      </c>
    </row>
    <row r="300" spans="1:11" x14ac:dyDescent="0.25">
      <c r="A300" s="2"/>
      <c r="B300" s="2"/>
      <c r="C300" s="3"/>
      <c r="D300" s="3"/>
      <c r="E300" s="6"/>
      <c r="F300" s="3" t="str">
        <f>IF($E300="","",MIN($C300*2*$E300/Parameters!$B$4,Parameters!$B$10*$E300/Parameters!$B$4))</f>
        <v/>
      </c>
      <c r="G300" s="3" t="str">
        <f>IF($F300="","",MAX(0,$F300-Parameters!$B$9))</f>
        <v/>
      </c>
      <c r="H300" s="3" t="str">
        <f>IF($G300="","",$G300*Parameters!$B$6)</f>
        <v/>
      </c>
      <c r="I300" s="3" t="str">
        <f t="shared" si="8"/>
        <v/>
      </c>
      <c r="J300" s="3" t="str">
        <f>IF($E300="","",($C300+$D300)*$E300/Parameters!$B$4)</f>
        <v/>
      </c>
      <c r="K300" s="3" t="str">
        <f t="shared" si="9"/>
        <v/>
      </c>
    </row>
    <row r="301" spans="1:11" x14ac:dyDescent="0.25">
      <c r="A301" s="2"/>
      <c r="B301" s="2"/>
      <c r="C301" s="3"/>
      <c r="D301" s="3"/>
      <c r="E301" s="6"/>
      <c r="F301" s="3" t="str">
        <f>IF($E301="","",MIN($C301*2*$E301/Parameters!$B$4,Parameters!$B$10*$E301/Parameters!$B$4))</f>
        <v/>
      </c>
      <c r="G301" s="3" t="str">
        <f>IF($F301="","",MAX(0,$F301-Parameters!$B$9))</f>
        <v/>
      </c>
      <c r="H301" s="3" t="str">
        <f>IF($G301="","",$G301*Parameters!$B$6)</f>
        <v/>
      </c>
      <c r="I301" s="3" t="str">
        <f t="shared" si="8"/>
        <v/>
      </c>
      <c r="J301" s="3" t="str">
        <f>IF($E301="","",($C301+$D301)*$E301/Parameters!$B$4)</f>
        <v/>
      </c>
      <c r="K301" s="3" t="str">
        <f t="shared" si="9"/>
        <v/>
      </c>
    </row>
    <row r="302" spans="1:11" x14ac:dyDescent="0.25">
      <c r="A302" s="2"/>
      <c r="B302" s="2"/>
      <c r="C302" s="3"/>
      <c r="D302" s="3"/>
      <c r="E302" s="6"/>
      <c r="F302" s="3" t="str">
        <f>IF($E302="","",MIN($C302*2*$E302/Parameters!$B$4,Parameters!$B$10*$E302/Parameters!$B$4))</f>
        <v/>
      </c>
      <c r="G302" s="3" t="str">
        <f>IF($F302="","",MAX(0,$F302-Parameters!$B$9))</f>
        <v/>
      </c>
      <c r="H302" s="3" t="str">
        <f>IF($G302="","",$G302*Parameters!$B$6)</f>
        <v/>
      </c>
      <c r="I302" s="3" t="str">
        <f t="shared" si="8"/>
        <v/>
      </c>
      <c r="J302" s="3" t="str">
        <f>IF($E302="","",($C302+$D302)*$E302/Parameters!$B$4)</f>
        <v/>
      </c>
      <c r="K302" s="3" t="str">
        <f t="shared" si="9"/>
        <v/>
      </c>
    </row>
    <row r="303" spans="1:11" x14ac:dyDescent="0.25">
      <c r="A303" s="2"/>
      <c r="B303" s="2"/>
      <c r="C303" s="3"/>
      <c r="D303" s="3"/>
      <c r="E303" s="6"/>
      <c r="F303" s="3" t="str">
        <f>IF($E303="","",MIN($C303*2*$E303/Parameters!$B$4,Parameters!$B$10*$E303/Parameters!$B$4))</f>
        <v/>
      </c>
      <c r="G303" s="3" t="str">
        <f>IF($F303="","",MAX(0,$F303-Parameters!$B$9))</f>
        <v/>
      </c>
      <c r="H303" s="3" t="str">
        <f>IF($G303="","",$G303*Parameters!$B$6)</f>
        <v/>
      </c>
      <c r="I303" s="3" t="str">
        <f t="shared" si="8"/>
        <v/>
      </c>
      <c r="J303" s="3" t="str">
        <f>IF($E303="","",($C303+$D303)*$E303/Parameters!$B$4)</f>
        <v/>
      </c>
      <c r="K303" s="3" t="str">
        <f t="shared" si="9"/>
        <v/>
      </c>
    </row>
    <row r="304" spans="1:11" x14ac:dyDescent="0.25">
      <c r="A304" s="2"/>
      <c r="B304" s="2"/>
      <c r="C304" s="3"/>
      <c r="D304" s="3"/>
      <c r="E304" s="6"/>
      <c r="F304" s="3" t="str">
        <f>IF($E304="","",MIN($C304*2*$E304/Parameters!$B$4,Parameters!$B$10*$E304/Parameters!$B$4))</f>
        <v/>
      </c>
      <c r="G304" s="3" t="str">
        <f>IF($F304="","",MAX(0,$F304-Parameters!$B$9))</f>
        <v/>
      </c>
      <c r="H304" s="3" t="str">
        <f>IF($G304="","",$G304*Parameters!$B$6)</f>
        <v/>
      </c>
      <c r="I304" s="3" t="str">
        <f t="shared" si="8"/>
        <v/>
      </c>
      <c r="J304" s="3" t="str">
        <f>IF($E304="","",($C304+$D304)*$E304/Parameters!$B$4)</f>
        <v/>
      </c>
      <c r="K304" s="3" t="str">
        <f t="shared" si="9"/>
        <v/>
      </c>
    </row>
    <row r="305" spans="1:11" x14ac:dyDescent="0.25">
      <c r="A305" s="2"/>
      <c r="B305" s="2"/>
      <c r="C305" s="3"/>
      <c r="D305" s="3"/>
      <c r="E305" s="6"/>
      <c r="F305" s="3" t="str">
        <f>IF($E305="","",MIN($C305*2*$E305/Parameters!$B$4,Parameters!$B$10*$E305/Parameters!$B$4))</f>
        <v/>
      </c>
      <c r="G305" s="3" t="str">
        <f>IF($F305="","",MAX(0,$F305-Parameters!$B$9))</f>
        <v/>
      </c>
      <c r="H305" s="3" t="str">
        <f>IF($G305="","",$G305*Parameters!$B$6)</f>
        <v/>
      </c>
      <c r="I305" s="3" t="str">
        <f t="shared" si="8"/>
        <v/>
      </c>
      <c r="J305" s="3" t="str">
        <f>IF($E305="","",($C305+$D305)*$E305/Parameters!$B$4)</f>
        <v/>
      </c>
      <c r="K305" s="3" t="str">
        <f t="shared" si="9"/>
        <v/>
      </c>
    </row>
    <row r="306" spans="1:11" x14ac:dyDescent="0.25">
      <c r="A306" s="2"/>
      <c r="B306" s="2"/>
      <c r="C306" s="3"/>
      <c r="D306" s="3"/>
      <c r="E306" s="6"/>
      <c r="F306" s="3" t="str">
        <f>IF($E306="","",MIN($C306*2*$E306/Parameters!$B$4,Parameters!$B$10*$E306/Parameters!$B$4))</f>
        <v/>
      </c>
      <c r="G306" s="3" t="str">
        <f>IF($F306="","",MAX(0,$F306-Parameters!$B$9))</f>
        <v/>
      </c>
      <c r="H306" s="3" t="str">
        <f>IF($G306="","",$G306*Parameters!$B$6)</f>
        <v/>
      </c>
      <c r="I306" s="3" t="str">
        <f t="shared" si="8"/>
        <v/>
      </c>
      <c r="J306" s="3" t="str">
        <f>IF($E306="","",($C306+$D306)*$E306/Parameters!$B$4)</f>
        <v/>
      </c>
      <c r="K306" s="3" t="str">
        <f t="shared" si="9"/>
        <v/>
      </c>
    </row>
    <row r="307" spans="1:11" x14ac:dyDescent="0.25">
      <c r="A307" s="2"/>
      <c r="B307" s="2"/>
      <c r="C307" s="3"/>
      <c r="D307" s="3"/>
      <c r="E307" s="6"/>
      <c r="F307" s="3" t="str">
        <f>IF($E307="","",MIN($C307*2*$E307/Parameters!$B$4,Parameters!$B$10*$E307/Parameters!$B$4))</f>
        <v/>
      </c>
      <c r="G307" s="3" t="str">
        <f>IF($F307="","",MAX(0,$F307-Parameters!$B$9))</f>
        <v/>
      </c>
      <c r="H307" s="3" t="str">
        <f>IF($G307="","",$G307*Parameters!$B$6)</f>
        <v/>
      </c>
      <c r="I307" s="3" t="str">
        <f t="shared" si="8"/>
        <v/>
      </c>
      <c r="J307" s="3" t="str">
        <f>IF($E307="","",($C307+$D307)*$E307/Parameters!$B$4)</f>
        <v/>
      </c>
      <c r="K307" s="3" t="str">
        <f t="shared" si="9"/>
        <v/>
      </c>
    </row>
    <row r="308" spans="1:11" x14ac:dyDescent="0.25">
      <c r="A308" s="2"/>
      <c r="B308" s="2"/>
      <c r="C308" s="3"/>
      <c r="D308" s="3"/>
      <c r="E308" s="6"/>
      <c r="F308" s="3" t="str">
        <f>IF($E308="","",MIN($C308*2*$E308/Parameters!$B$4,Parameters!$B$10*$E308/Parameters!$B$4))</f>
        <v/>
      </c>
      <c r="G308" s="3" t="str">
        <f>IF($F308="","",MAX(0,$F308-Parameters!$B$9))</f>
        <v/>
      </c>
      <c r="H308" s="3" t="str">
        <f>IF($G308="","",$G308*Parameters!$B$6)</f>
        <v/>
      </c>
      <c r="I308" s="3" t="str">
        <f t="shared" si="8"/>
        <v/>
      </c>
      <c r="J308" s="3" t="str">
        <f>IF($E308="","",($C308+$D308)*$E308/Parameters!$B$4)</f>
        <v/>
      </c>
      <c r="K308" s="3" t="str">
        <f t="shared" si="9"/>
        <v/>
      </c>
    </row>
    <row r="309" spans="1:11" x14ac:dyDescent="0.25">
      <c r="A309" s="2"/>
      <c r="B309" s="2"/>
      <c r="C309" s="3"/>
      <c r="D309" s="3"/>
      <c r="E309" s="6"/>
      <c r="F309" s="3" t="str">
        <f>IF($E309="","",MIN($C309*2*$E309/Parameters!$B$4,Parameters!$B$10*$E309/Parameters!$B$4))</f>
        <v/>
      </c>
      <c r="G309" s="3" t="str">
        <f>IF($F309="","",MAX(0,$F309-Parameters!$B$9))</f>
        <v/>
      </c>
      <c r="H309" s="3" t="str">
        <f>IF($G309="","",$G309*Parameters!$B$6)</f>
        <v/>
      </c>
      <c r="I309" s="3" t="str">
        <f t="shared" si="8"/>
        <v/>
      </c>
      <c r="J309" s="3" t="str">
        <f>IF($E309="","",($C309+$D309)*$E309/Parameters!$B$4)</f>
        <v/>
      </c>
      <c r="K309" s="3" t="str">
        <f t="shared" si="9"/>
        <v/>
      </c>
    </row>
    <row r="310" spans="1:11" x14ac:dyDescent="0.25">
      <c r="A310" s="2"/>
      <c r="B310" s="2"/>
      <c r="C310" s="3"/>
      <c r="D310" s="3"/>
      <c r="E310" s="6"/>
      <c r="F310" s="3" t="str">
        <f>IF($E310="","",MIN($C310*2*$E310/Parameters!$B$4,Parameters!$B$10*$E310/Parameters!$B$4))</f>
        <v/>
      </c>
      <c r="G310" s="3" t="str">
        <f>IF($F310="","",MAX(0,$F310-Parameters!$B$9))</f>
        <v/>
      </c>
      <c r="H310" s="3" t="str">
        <f>IF($G310="","",$G310*Parameters!$B$6)</f>
        <v/>
      </c>
      <c r="I310" s="3" t="str">
        <f t="shared" si="8"/>
        <v/>
      </c>
      <c r="J310" s="3" t="str">
        <f>IF($E310="","",($C310+$D310)*$E310/Parameters!$B$4)</f>
        <v/>
      </c>
      <c r="K310" s="3" t="str">
        <f t="shared" si="9"/>
        <v/>
      </c>
    </row>
    <row r="311" spans="1:11" x14ac:dyDescent="0.25">
      <c r="A311" s="2"/>
      <c r="B311" s="2"/>
      <c r="C311" s="3"/>
      <c r="D311" s="3"/>
      <c r="E311" s="6"/>
      <c r="F311" s="3" t="str">
        <f>IF($E311="","",MIN($C311*2*$E311/Parameters!$B$4,Parameters!$B$10*$E311/Parameters!$B$4))</f>
        <v/>
      </c>
      <c r="G311" s="3" t="str">
        <f>IF($F311="","",MAX(0,$F311-Parameters!$B$9))</f>
        <v/>
      </c>
      <c r="H311" s="3" t="str">
        <f>IF($G311="","",$G311*Parameters!$B$6)</f>
        <v/>
      </c>
      <c r="I311" s="3" t="str">
        <f t="shared" si="8"/>
        <v/>
      </c>
      <c r="J311" s="3" t="str">
        <f>IF($E311="","",($C311+$D311)*$E311/Parameters!$B$4)</f>
        <v/>
      </c>
      <c r="K311" s="3" t="str">
        <f t="shared" si="9"/>
        <v/>
      </c>
    </row>
    <row r="312" spans="1:11" x14ac:dyDescent="0.25">
      <c r="A312" s="2"/>
      <c r="B312" s="2"/>
      <c r="C312" s="3"/>
      <c r="D312" s="3"/>
      <c r="E312" s="6"/>
      <c r="F312" s="3" t="str">
        <f>IF($E312="","",MIN($C312*2*$E312/Parameters!$B$4,Parameters!$B$10*$E312/Parameters!$B$4))</f>
        <v/>
      </c>
      <c r="G312" s="3" t="str">
        <f>IF($F312="","",MAX(0,$F312-Parameters!$B$9))</f>
        <v/>
      </c>
      <c r="H312" s="3" t="str">
        <f>IF($G312="","",$G312*Parameters!$B$6)</f>
        <v/>
      </c>
      <c r="I312" s="3" t="str">
        <f t="shared" si="8"/>
        <v/>
      </c>
      <c r="J312" s="3" t="str">
        <f>IF($E312="","",($C312+$D312)*$E312/Parameters!$B$4)</f>
        <v/>
      </c>
      <c r="K312" s="3" t="str">
        <f t="shared" si="9"/>
        <v/>
      </c>
    </row>
    <row r="313" spans="1:11" x14ac:dyDescent="0.25">
      <c r="A313" s="2"/>
      <c r="B313" s="2"/>
      <c r="C313" s="3"/>
      <c r="D313" s="3"/>
      <c r="E313" s="6"/>
      <c r="F313" s="3" t="str">
        <f>IF($E313="","",MIN($C313*2*$E313/Parameters!$B$4,Parameters!$B$10*$E313/Parameters!$B$4))</f>
        <v/>
      </c>
      <c r="G313" s="3" t="str">
        <f>IF($F313="","",MAX(0,$F313-Parameters!$B$9))</f>
        <v/>
      </c>
      <c r="H313" s="3" t="str">
        <f>IF($G313="","",$G313*Parameters!$B$6)</f>
        <v/>
      </c>
      <c r="I313" s="3" t="str">
        <f t="shared" si="8"/>
        <v/>
      </c>
      <c r="J313" s="3" t="str">
        <f>IF($E313="","",($C313+$D313)*$E313/Parameters!$B$4)</f>
        <v/>
      </c>
      <c r="K313" s="3" t="str">
        <f t="shared" si="9"/>
        <v/>
      </c>
    </row>
    <row r="314" spans="1:11" x14ac:dyDescent="0.25">
      <c r="A314" s="2"/>
      <c r="B314" s="2"/>
      <c r="C314" s="3"/>
      <c r="D314" s="3"/>
      <c r="E314" s="6"/>
      <c r="F314" s="3" t="str">
        <f>IF($E314="","",MIN($C314*2*$E314/Parameters!$B$4,Parameters!$B$10*$E314/Parameters!$B$4))</f>
        <v/>
      </c>
      <c r="G314" s="3" t="str">
        <f>IF($F314="","",MAX(0,$F314-Parameters!$B$9))</f>
        <v/>
      </c>
      <c r="H314" s="3" t="str">
        <f>IF($G314="","",$G314*Parameters!$B$6)</f>
        <v/>
      </c>
      <c r="I314" s="3" t="str">
        <f t="shared" si="8"/>
        <v/>
      </c>
      <c r="J314" s="3" t="str">
        <f>IF($E314="","",($C314+$D314)*$E314/Parameters!$B$4)</f>
        <v/>
      </c>
      <c r="K314" s="3" t="str">
        <f t="shared" si="9"/>
        <v/>
      </c>
    </row>
    <row r="315" spans="1:11" x14ac:dyDescent="0.25">
      <c r="A315" s="2"/>
      <c r="B315" s="2"/>
      <c r="C315" s="3"/>
      <c r="D315" s="3"/>
      <c r="E315" s="6"/>
      <c r="F315" s="3" t="str">
        <f>IF($E315="","",MIN($C315*2*$E315/Parameters!$B$4,Parameters!$B$10*$E315/Parameters!$B$4))</f>
        <v/>
      </c>
      <c r="G315" s="3" t="str">
        <f>IF($F315="","",MAX(0,$F315-Parameters!$B$9))</f>
        <v/>
      </c>
      <c r="H315" s="3" t="str">
        <f>IF($G315="","",$G315*Parameters!$B$6)</f>
        <v/>
      </c>
      <c r="I315" s="3" t="str">
        <f t="shared" si="8"/>
        <v/>
      </c>
      <c r="J315" s="3" t="str">
        <f>IF($E315="","",($C315+$D315)*$E315/Parameters!$B$4)</f>
        <v/>
      </c>
      <c r="K315" s="3" t="str">
        <f t="shared" si="9"/>
        <v/>
      </c>
    </row>
    <row r="316" spans="1:11" x14ac:dyDescent="0.25">
      <c r="A316" s="2"/>
      <c r="B316" s="2"/>
      <c r="C316" s="3"/>
      <c r="D316" s="3"/>
      <c r="E316" s="6"/>
      <c r="F316" s="3" t="str">
        <f>IF($E316="","",MIN($C316*2*$E316/Parameters!$B$4,Parameters!$B$10*$E316/Parameters!$B$4))</f>
        <v/>
      </c>
      <c r="G316" s="3" t="str">
        <f>IF($F316="","",MAX(0,$F316-Parameters!$B$9))</f>
        <v/>
      </c>
      <c r="H316" s="3" t="str">
        <f>IF($G316="","",$G316*Parameters!$B$6)</f>
        <v/>
      </c>
      <c r="I316" s="3" t="str">
        <f t="shared" si="8"/>
        <v/>
      </c>
      <c r="J316" s="3" t="str">
        <f>IF($E316="","",($C316+$D316)*$E316/Parameters!$B$4)</f>
        <v/>
      </c>
      <c r="K316" s="3" t="str">
        <f t="shared" si="9"/>
        <v/>
      </c>
    </row>
    <row r="317" spans="1:11" x14ac:dyDescent="0.25">
      <c r="A317" s="2"/>
      <c r="B317" s="2"/>
      <c r="C317" s="3"/>
      <c r="D317" s="3"/>
      <c r="E317" s="6"/>
      <c r="F317" s="3" t="str">
        <f>IF($E317="","",MIN($C317*2*$E317/Parameters!$B$4,Parameters!$B$10*$E317/Parameters!$B$4))</f>
        <v/>
      </c>
      <c r="G317" s="3" t="str">
        <f>IF($F317="","",MAX(0,$F317-Parameters!$B$9))</f>
        <v/>
      </c>
      <c r="H317" s="3" t="str">
        <f>IF($G317="","",$G317*Parameters!$B$6)</f>
        <v/>
      </c>
      <c r="I317" s="3" t="str">
        <f t="shared" si="8"/>
        <v/>
      </c>
      <c r="J317" s="3" t="str">
        <f>IF($E317="","",($C317+$D317)*$E317/Parameters!$B$4)</f>
        <v/>
      </c>
      <c r="K317" s="3" t="str">
        <f t="shared" si="9"/>
        <v/>
      </c>
    </row>
    <row r="318" spans="1:11" x14ac:dyDescent="0.25">
      <c r="A318" s="2"/>
      <c r="B318" s="2"/>
      <c r="C318" s="3"/>
      <c r="D318" s="3"/>
      <c r="E318" s="6"/>
      <c r="F318" s="3" t="str">
        <f>IF($E318="","",MIN($C318*2*$E318/Parameters!$B$4,Parameters!$B$10*$E318/Parameters!$B$4))</f>
        <v/>
      </c>
      <c r="G318" s="3" t="str">
        <f>IF($F318="","",MAX(0,$F318-Parameters!$B$9))</f>
        <v/>
      </c>
      <c r="H318" s="3" t="str">
        <f>IF($G318="","",$G318*Parameters!$B$6)</f>
        <v/>
      </c>
      <c r="I318" s="3" t="str">
        <f t="shared" si="8"/>
        <v/>
      </c>
      <c r="J318" s="3" t="str">
        <f>IF($E318="","",($C318+$D318)*$E318/Parameters!$B$4)</f>
        <v/>
      </c>
      <c r="K318" s="3" t="str">
        <f t="shared" si="9"/>
        <v/>
      </c>
    </row>
    <row r="319" spans="1:11" x14ac:dyDescent="0.25">
      <c r="A319" s="2"/>
      <c r="B319" s="2"/>
      <c r="C319" s="3"/>
      <c r="D319" s="3"/>
      <c r="E319" s="6"/>
      <c r="F319" s="3" t="str">
        <f>IF($E319="","",MIN($C319*2*$E319/Parameters!$B$4,Parameters!$B$10*$E319/Parameters!$B$4))</f>
        <v/>
      </c>
      <c r="G319" s="3" t="str">
        <f>IF($F319="","",MAX(0,$F319-Parameters!$B$9))</f>
        <v/>
      </c>
      <c r="H319" s="3" t="str">
        <f>IF($G319="","",$G319*Parameters!$B$6)</f>
        <v/>
      </c>
      <c r="I319" s="3" t="str">
        <f t="shared" si="8"/>
        <v/>
      </c>
      <c r="J319" s="3" t="str">
        <f>IF($E319="","",($C319+$D319)*$E319/Parameters!$B$4)</f>
        <v/>
      </c>
      <c r="K319" s="3" t="str">
        <f t="shared" si="9"/>
        <v/>
      </c>
    </row>
    <row r="320" spans="1:11" x14ac:dyDescent="0.25">
      <c r="A320" s="2"/>
      <c r="B320" s="2"/>
      <c r="C320" s="3"/>
      <c r="D320" s="3"/>
      <c r="E320" s="6"/>
      <c r="F320" s="3" t="str">
        <f>IF($E320="","",MIN($C320*2*$E320/Parameters!$B$4,Parameters!$B$10*$E320/Parameters!$B$4))</f>
        <v/>
      </c>
      <c r="G320" s="3" t="str">
        <f>IF($F320="","",MAX(0,$F320-Parameters!$B$9))</f>
        <v/>
      </c>
      <c r="H320" s="3" t="str">
        <f>IF($G320="","",$G320*Parameters!$B$6)</f>
        <v/>
      </c>
      <c r="I320" s="3" t="str">
        <f t="shared" si="8"/>
        <v/>
      </c>
      <c r="J320" s="3" t="str">
        <f>IF($E320="","",($C320+$D320)*$E320/Parameters!$B$4)</f>
        <v/>
      </c>
      <c r="K320" s="3" t="str">
        <f t="shared" si="9"/>
        <v/>
      </c>
    </row>
    <row r="321" spans="1:11" x14ac:dyDescent="0.25">
      <c r="A321" s="2"/>
      <c r="B321" s="2"/>
      <c r="C321" s="3"/>
      <c r="D321" s="3"/>
      <c r="E321" s="6"/>
      <c r="F321" s="3" t="str">
        <f>IF($E321="","",MIN($C321*2*$E321/Parameters!$B$4,Parameters!$B$10*$E321/Parameters!$B$4))</f>
        <v/>
      </c>
      <c r="G321" s="3" t="str">
        <f>IF($F321="","",MAX(0,$F321-Parameters!$B$9))</f>
        <v/>
      </c>
      <c r="H321" s="3" t="str">
        <f>IF($G321="","",$G321*Parameters!$B$6)</f>
        <v/>
      </c>
      <c r="I321" s="3" t="str">
        <f t="shared" si="8"/>
        <v/>
      </c>
      <c r="J321" s="3" t="str">
        <f>IF($E321="","",($C321+$D321)*$E321/Parameters!$B$4)</f>
        <v/>
      </c>
      <c r="K321" s="3" t="str">
        <f t="shared" si="9"/>
        <v/>
      </c>
    </row>
    <row r="322" spans="1:11" x14ac:dyDescent="0.25">
      <c r="A322" s="2"/>
      <c r="B322" s="2"/>
      <c r="C322" s="3"/>
      <c r="D322" s="3"/>
      <c r="E322" s="6"/>
      <c r="F322" s="3" t="str">
        <f>IF($E322="","",MIN($C322*2*$E322/Parameters!$B$4,Parameters!$B$10*$E322/Parameters!$B$4))</f>
        <v/>
      </c>
      <c r="G322" s="3" t="str">
        <f>IF($F322="","",MAX(0,$F322-Parameters!$B$9))</f>
        <v/>
      </c>
      <c r="H322" s="3" t="str">
        <f>IF($G322="","",$G322*Parameters!$B$6)</f>
        <v/>
      </c>
      <c r="I322" s="3" t="str">
        <f t="shared" ref="I322:I385" si="10">IF($F322="","",$F322-$H322)</f>
        <v/>
      </c>
      <c r="J322" s="3" t="str">
        <f>IF($E322="","",($C322+$D322)*$E322/Parameters!$B$4)</f>
        <v/>
      </c>
      <c r="K322" s="3" t="str">
        <f t="shared" ref="K322:K385" si="11">IF($E322="","",$I322+$J322)</f>
        <v/>
      </c>
    </row>
    <row r="323" spans="1:11" x14ac:dyDescent="0.25">
      <c r="A323" s="2"/>
      <c r="B323" s="2"/>
      <c r="C323" s="3"/>
      <c r="D323" s="3"/>
      <c r="E323" s="6"/>
      <c r="F323" s="3" t="str">
        <f>IF($E323="","",MIN($C323*2*$E323/Parameters!$B$4,Parameters!$B$10*$E323/Parameters!$B$4))</f>
        <v/>
      </c>
      <c r="G323" s="3" t="str">
        <f>IF($F323="","",MAX(0,$F323-Parameters!$B$9))</f>
        <v/>
      </c>
      <c r="H323" s="3" t="str">
        <f>IF($G323="","",$G323*Parameters!$B$6)</f>
        <v/>
      </c>
      <c r="I323" s="3" t="str">
        <f t="shared" si="10"/>
        <v/>
      </c>
      <c r="J323" s="3" t="str">
        <f>IF($E323="","",($C323+$D323)*$E323/Parameters!$B$4)</f>
        <v/>
      </c>
      <c r="K323" s="3" t="str">
        <f t="shared" si="11"/>
        <v/>
      </c>
    </row>
    <row r="324" spans="1:11" x14ac:dyDescent="0.25">
      <c r="A324" s="2"/>
      <c r="B324" s="2"/>
      <c r="C324" s="3"/>
      <c r="D324" s="3"/>
      <c r="E324" s="6"/>
      <c r="F324" s="3" t="str">
        <f>IF($E324="","",MIN($C324*2*$E324/Parameters!$B$4,Parameters!$B$10*$E324/Parameters!$B$4))</f>
        <v/>
      </c>
      <c r="G324" s="3" t="str">
        <f>IF($F324="","",MAX(0,$F324-Parameters!$B$9))</f>
        <v/>
      </c>
      <c r="H324" s="3" t="str">
        <f>IF($G324="","",$G324*Parameters!$B$6)</f>
        <v/>
      </c>
      <c r="I324" s="3" t="str">
        <f t="shared" si="10"/>
        <v/>
      </c>
      <c r="J324" s="3" t="str">
        <f>IF($E324="","",($C324+$D324)*$E324/Parameters!$B$4)</f>
        <v/>
      </c>
      <c r="K324" s="3" t="str">
        <f t="shared" si="11"/>
        <v/>
      </c>
    </row>
    <row r="325" spans="1:11" x14ac:dyDescent="0.25">
      <c r="A325" s="2"/>
      <c r="B325" s="2"/>
      <c r="C325" s="3"/>
      <c r="D325" s="3"/>
      <c r="E325" s="6"/>
      <c r="F325" s="3" t="str">
        <f>IF($E325="","",MIN($C325*2*$E325/Parameters!$B$4,Parameters!$B$10*$E325/Parameters!$B$4))</f>
        <v/>
      </c>
      <c r="G325" s="3" t="str">
        <f>IF($F325="","",MAX(0,$F325-Parameters!$B$9))</f>
        <v/>
      </c>
      <c r="H325" s="3" t="str">
        <f>IF($G325="","",$G325*Parameters!$B$6)</f>
        <v/>
      </c>
      <c r="I325" s="3" t="str">
        <f t="shared" si="10"/>
        <v/>
      </c>
      <c r="J325" s="3" t="str">
        <f>IF($E325="","",($C325+$D325)*$E325/Parameters!$B$4)</f>
        <v/>
      </c>
      <c r="K325" s="3" t="str">
        <f t="shared" si="11"/>
        <v/>
      </c>
    </row>
    <row r="326" spans="1:11" x14ac:dyDescent="0.25">
      <c r="A326" s="2"/>
      <c r="B326" s="2"/>
      <c r="C326" s="3"/>
      <c r="D326" s="3"/>
      <c r="E326" s="6"/>
      <c r="F326" s="3" t="str">
        <f>IF($E326="","",MIN($C326*2*$E326/Parameters!$B$4,Parameters!$B$10*$E326/Parameters!$B$4))</f>
        <v/>
      </c>
      <c r="G326" s="3" t="str">
        <f>IF($F326="","",MAX(0,$F326-Parameters!$B$9))</f>
        <v/>
      </c>
      <c r="H326" s="3" t="str">
        <f>IF($G326="","",$G326*Parameters!$B$6)</f>
        <v/>
      </c>
      <c r="I326" s="3" t="str">
        <f t="shared" si="10"/>
        <v/>
      </c>
      <c r="J326" s="3" t="str">
        <f>IF($E326="","",($C326+$D326)*$E326/Parameters!$B$4)</f>
        <v/>
      </c>
      <c r="K326" s="3" t="str">
        <f t="shared" si="11"/>
        <v/>
      </c>
    </row>
    <row r="327" spans="1:11" x14ac:dyDescent="0.25">
      <c r="A327" s="2"/>
      <c r="B327" s="2"/>
      <c r="C327" s="3"/>
      <c r="D327" s="3"/>
      <c r="E327" s="6"/>
      <c r="F327" s="3" t="str">
        <f>IF($E327="","",MIN($C327*2*$E327/Parameters!$B$4,Parameters!$B$10*$E327/Parameters!$B$4))</f>
        <v/>
      </c>
      <c r="G327" s="3" t="str">
        <f>IF($F327="","",MAX(0,$F327-Parameters!$B$9))</f>
        <v/>
      </c>
      <c r="H327" s="3" t="str">
        <f>IF($G327="","",$G327*Parameters!$B$6)</f>
        <v/>
      </c>
      <c r="I327" s="3" t="str">
        <f t="shared" si="10"/>
        <v/>
      </c>
      <c r="J327" s="3" t="str">
        <f>IF($E327="","",($C327+$D327)*$E327/Parameters!$B$4)</f>
        <v/>
      </c>
      <c r="K327" s="3" t="str">
        <f t="shared" si="11"/>
        <v/>
      </c>
    </row>
    <row r="328" spans="1:11" x14ac:dyDescent="0.25">
      <c r="A328" s="2"/>
      <c r="B328" s="2"/>
      <c r="C328" s="3"/>
      <c r="D328" s="3"/>
      <c r="E328" s="6"/>
      <c r="F328" s="3" t="str">
        <f>IF($E328="","",MIN($C328*2*$E328/Parameters!$B$4,Parameters!$B$10*$E328/Parameters!$B$4))</f>
        <v/>
      </c>
      <c r="G328" s="3" t="str">
        <f>IF($F328="","",MAX(0,$F328-Parameters!$B$9))</f>
        <v/>
      </c>
      <c r="H328" s="3" t="str">
        <f>IF($G328="","",$G328*Parameters!$B$6)</f>
        <v/>
      </c>
      <c r="I328" s="3" t="str">
        <f t="shared" si="10"/>
        <v/>
      </c>
      <c r="J328" s="3" t="str">
        <f>IF($E328="","",($C328+$D328)*$E328/Parameters!$B$4)</f>
        <v/>
      </c>
      <c r="K328" s="3" t="str">
        <f t="shared" si="11"/>
        <v/>
      </c>
    </row>
    <row r="329" spans="1:11" x14ac:dyDescent="0.25">
      <c r="A329" s="2"/>
      <c r="B329" s="2"/>
      <c r="C329" s="3"/>
      <c r="D329" s="3"/>
      <c r="E329" s="6"/>
      <c r="F329" s="3" t="str">
        <f>IF($E329="","",MIN($C329*2*$E329/Parameters!$B$4,Parameters!$B$10*$E329/Parameters!$B$4))</f>
        <v/>
      </c>
      <c r="G329" s="3" t="str">
        <f>IF($F329="","",MAX(0,$F329-Parameters!$B$9))</f>
        <v/>
      </c>
      <c r="H329" s="3" t="str">
        <f>IF($G329="","",$G329*Parameters!$B$6)</f>
        <v/>
      </c>
      <c r="I329" s="3" t="str">
        <f t="shared" si="10"/>
        <v/>
      </c>
      <c r="J329" s="3" t="str">
        <f>IF($E329="","",($C329+$D329)*$E329/Parameters!$B$4)</f>
        <v/>
      </c>
      <c r="K329" s="3" t="str">
        <f t="shared" si="11"/>
        <v/>
      </c>
    </row>
    <row r="330" spans="1:11" x14ac:dyDescent="0.25">
      <c r="A330" s="2"/>
      <c r="B330" s="2"/>
      <c r="C330" s="3"/>
      <c r="D330" s="3"/>
      <c r="E330" s="6"/>
      <c r="F330" s="3" t="str">
        <f>IF($E330="","",MIN($C330*2*$E330/Parameters!$B$4,Parameters!$B$10*$E330/Parameters!$B$4))</f>
        <v/>
      </c>
      <c r="G330" s="3" t="str">
        <f>IF($F330="","",MAX(0,$F330-Parameters!$B$9))</f>
        <v/>
      </c>
      <c r="H330" s="3" t="str">
        <f>IF($G330="","",$G330*Parameters!$B$6)</f>
        <v/>
      </c>
      <c r="I330" s="3" t="str">
        <f t="shared" si="10"/>
        <v/>
      </c>
      <c r="J330" s="3" t="str">
        <f>IF($E330="","",($C330+$D330)*$E330/Parameters!$B$4)</f>
        <v/>
      </c>
      <c r="K330" s="3" t="str">
        <f t="shared" si="11"/>
        <v/>
      </c>
    </row>
    <row r="331" spans="1:11" x14ac:dyDescent="0.25">
      <c r="A331" s="2"/>
      <c r="B331" s="2"/>
      <c r="C331" s="3"/>
      <c r="D331" s="3"/>
      <c r="E331" s="6"/>
      <c r="F331" s="3" t="str">
        <f>IF($E331="","",MIN($C331*2*$E331/Parameters!$B$4,Parameters!$B$10*$E331/Parameters!$B$4))</f>
        <v/>
      </c>
      <c r="G331" s="3" t="str">
        <f>IF($F331="","",MAX(0,$F331-Parameters!$B$9))</f>
        <v/>
      </c>
      <c r="H331" s="3" t="str">
        <f>IF($G331="","",$G331*Parameters!$B$6)</f>
        <v/>
      </c>
      <c r="I331" s="3" t="str">
        <f t="shared" si="10"/>
        <v/>
      </c>
      <c r="J331" s="3" t="str">
        <f>IF($E331="","",($C331+$D331)*$E331/Parameters!$B$4)</f>
        <v/>
      </c>
      <c r="K331" s="3" t="str">
        <f t="shared" si="11"/>
        <v/>
      </c>
    </row>
    <row r="332" spans="1:11" x14ac:dyDescent="0.25">
      <c r="A332" s="2"/>
      <c r="B332" s="2"/>
      <c r="C332" s="3"/>
      <c r="D332" s="3"/>
      <c r="E332" s="6"/>
      <c r="F332" s="3" t="str">
        <f>IF($E332="","",MIN($C332*2*$E332/Parameters!$B$4,Parameters!$B$10*$E332/Parameters!$B$4))</f>
        <v/>
      </c>
      <c r="G332" s="3" t="str">
        <f>IF($F332="","",MAX(0,$F332-Parameters!$B$9))</f>
        <v/>
      </c>
      <c r="H332" s="3" t="str">
        <f>IF($G332="","",$G332*Parameters!$B$6)</f>
        <v/>
      </c>
      <c r="I332" s="3" t="str">
        <f t="shared" si="10"/>
        <v/>
      </c>
      <c r="J332" s="3" t="str">
        <f>IF($E332="","",($C332+$D332)*$E332/Parameters!$B$4)</f>
        <v/>
      </c>
      <c r="K332" s="3" t="str">
        <f t="shared" si="11"/>
        <v/>
      </c>
    </row>
    <row r="333" spans="1:11" x14ac:dyDescent="0.25">
      <c r="A333" s="2"/>
      <c r="B333" s="2"/>
      <c r="C333" s="3"/>
      <c r="D333" s="3"/>
      <c r="E333" s="6"/>
      <c r="F333" s="3" t="str">
        <f>IF($E333="","",MIN($C333*2*$E333/Parameters!$B$4,Parameters!$B$10*$E333/Parameters!$B$4))</f>
        <v/>
      </c>
      <c r="G333" s="3" t="str">
        <f>IF($F333="","",MAX(0,$F333-Parameters!$B$9))</f>
        <v/>
      </c>
      <c r="H333" s="3" t="str">
        <f>IF($G333="","",$G333*Parameters!$B$6)</f>
        <v/>
      </c>
      <c r="I333" s="3" t="str">
        <f t="shared" si="10"/>
        <v/>
      </c>
      <c r="J333" s="3" t="str">
        <f>IF($E333="","",($C333+$D333)*$E333/Parameters!$B$4)</f>
        <v/>
      </c>
      <c r="K333" s="3" t="str">
        <f t="shared" si="11"/>
        <v/>
      </c>
    </row>
    <row r="334" spans="1:11" x14ac:dyDescent="0.25">
      <c r="A334" s="2"/>
      <c r="B334" s="2"/>
      <c r="C334" s="3"/>
      <c r="D334" s="3"/>
      <c r="E334" s="6"/>
      <c r="F334" s="3" t="str">
        <f>IF($E334="","",MIN($C334*2*$E334/Parameters!$B$4,Parameters!$B$10*$E334/Parameters!$B$4))</f>
        <v/>
      </c>
      <c r="G334" s="3" t="str">
        <f>IF($F334="","",MAX(0,$F334-Parameters!$B$9))</f>
        <v/>
      </c>
      <c r="H334" s="3" t="str">
        <f>IF($G334="","",$G334*Parameters!$B$6)</f>
        <v/>
      </c>
      <c r="I334" s="3" t="str">
        <f t="shared" si="10"/>
        <v/>
      </c>
      <c r="J334" s="3" t="str">
        <f>IF($E334="","",($C334+$D334)*$E334/Parameters!$B$4)</f>
        <v/>
      </c>
      <c r="K334" s="3" t="str">
        <f t="shared" si="11"/>
        <v/>
      </c>
    </row>
    <row r="335" spans="1:11" x14ac:dyDescent="0.25">
      <c r="A335" s="2"/>
      <c r="B335" s="2"/>
      <c r="C335" s="3"/>
      <c r="D335" s="3"/>
      <c r="E335" s="6"/>
      <c r="F335" s="3" t="str">
        <f>IF($E335="","",MIN($C335*2*$E335/Parameters!$B$4,Parameters!$B$10*$E335/Parameters!$B$4))</f>
        <v/>
      </c>
      <c r="G335" s="3" t="str">
        <f>IF($F335="","",MAX(0,$F335-Parameters!$B$9))</f>
        <v/>
      </c>
      <c r="H335" s="3" t="str">
        <f>IF($G335="","",$G335*Parameters!$B$6)</f>
        <v/>
      </c>
      <c r="I335" s="3" t="str">
        <f t="shared" si="10"/>
        <v/>
      </c>
      <c r="J335" s="3" t="str">
        <f>IF($E335="","",($C335+$D335)*$E335/Parameters!$B$4)</f>
        <v/>
      </c>
      <c r="K335" s="3" t="str">
        <f t="shared" si="11"/>
        <v/>
      </c>
    </row>
    <row r="336" spans="1:11" x14ac:dyDescent="0.25">
      <c r="A336" s="2"/>
      <c r="B336" s="2"/>
      <c r="C336" s="3"/>
      <c r="D336" s="3"/>
      <c r="E336" s="6"/>
      <c r="F336" s="3" t="str">
        <f>IF($E336="","",MIN($C336*2*$E336/Parameters!$B$4,Parameters!$B$10*$E336/Parameters!$B$4))</f>
        <v/>
      </c>
      <c r="G336" s="3" t="str">
        <f>IF($F336="","",MAX(0,$F336-Parameters!$B$9))</f>
        <v/>
      </c>
      <c r="H336" s="3" t="str">
        <f>IF($G336="","",$G336*Parameters!$B$6)</f>
        <v/>
      </c>
      <c r="I336" s="3" t="str">
        <f t="shared" si="10"/>
        <v/>
      </c>
      <c r="J336" s="3" t="str">
        <f>IF($E336="","",($C336+$D336)*$E336/Parameters!$B$4)</f>
        <v/>
      </c>
      <c r="K336" s="3" t="str">
        <f t="shared" si="11"/>
        <v/>
      </c>
    </row>
    <row r="337" spans="1:11" x14ac:dyDescent="0.25">
      <c r="A337" s="2"/>
      <c r="B337" s="2"/>
      <c r="C337" s="3"/>
      <c r="D337" s="3"/>
      <c r="E337" s="6"/>
      <c r="F337" s="3" t="str">
        <f>IF($E337="","",MIN($C337*2*$E337/Parameters!$B$4,Parameters!$B$10*$E337/Parameters!$B$4))</f>
        <v/>
      </c>
      <c r="G337" s="3" t="str">
        <f>IF($F337="","",MAX(0,$F337-Parameters!$B$9))</f>
        <v/>
      </c>
      <c r="H337" s="3" t="str">
        <f>IF($G337="","",$G337*Parameters!$B$6)</f>
        <v/>
      </c>
      <c r="I337" s="3" t="str">
        <f t="shared" si="10"/>
        <v/>
      </c>
      <c r="J337" s="3" t="str">
        <f>IF($E337="","",($C337+$D337)*$E337/Parameters!$B$4)</f>
        <v/>
      </c>
      <c r="K337" s="3" t="str">
        <f t="shared" si="11"/>
        <v/>
      </c>
    </row>
    <row r="338" spans="1:11" x14ac:dyDescent="0.25">
      <c r="A338" s="2"/>
      <c r="B338" s="2"/>
      <c r="C338" s="3"/>
      <c r="D338" s="3"/>
      <c r="E338" s="6"/>
      <c r="F338" s="3" t="str">
        <f>IF($E338="","",MIN($C338*2*$E338/Parameters!$B$4,Parameters!$B$10*$E338/Parameters!$B$4))</f>
        <v/>
      </c>
      <c r="G338" s="3" t="str">
        <f>IF($F338="","",MAX(0,$F338-Parameters!$B$9))</f>
        <v/>
      </c>
      <c r="H338" s="3" t="str">
        <f>IF($G338="","",$G338*Parameters!$B$6)</f>
        <v/>
      </c>
      <c r="I338" s="3" t="str">
        <f t="shared" si="10"/>
        <v/>
      </c>
      <c r="J338" s="3" t="str">
        <f>IF($E338="","",($C338+$D338)*$E338/Parameters!$B$4)</f>
        <v/>
      </c>
      <c r="K338" s="3" t="str">
        <f t="shared" si="11"/>
        <v/>
      </c>
    </row>
    <row r="339" spans="1:11" x14ac:dyDescent="0.25">
      <c r="A339" s="2"/>
      <c r="B339" s="2"/>
      <c r="C339" s="3"/>
      <c r="D339" s="3"/>
      <c r="E339" s="6"/>
      <c r="F339" s="3" t="str">
        <f>IF($E339="","",MIN($C339*2*$E339/Parameters!$B$4,Parameters!$B$10*$E339/Parameters!$B$4))</f>
        <v/>
      </c>
      <c r="G339" s="3" t="str">
        <f>IF($F339="","",MAX(0,$F339-Parameters!$B$9))</f>
        <v/>
      </c>
      <c r="H339" s="3" t="str">
        <f>IF($G339="","",$G339*Parameters!$B$6)</f>
        <v/>
      </c>
      <c r="I339" s="3" t="str">
        <f t="shared" si="10"/>
        <v/>
      </c>
      <c r="J339" s="3" t="str">
        <f>IF($E339="","",($C339+$D339)*$E339/Parameters!$B$4)</f>
        <v/>
      </c>
      <c r="K339" s="3" t="str">
        <f t="shared" si="11"/>
        <v/>
      </c>
    </row>
    <row r="340" spans="1:11" x14ac:dyDescent="0.25">
      <c r="A340" s="2"/>
      <c r="B340" s="2"/>
      <c r="C340" s="3"/>
      <c r="D340" s="3"/>
      <c r="E340" s="6"/>
      <c r="F340" s="3" t="str">
        <f>IF($E340="","",MIN($C340*2*$E340/Parameters!$B$4,Parameters!$B$10*$E340/Parameters!$B$4))</f>
        <v/>
      </c>
      <c r="G340" s="3" t="str">
        <f>IF($F340="","",MAX(0,$F340-Parameters!$B$9))</f>
        <v/>
      </c>
      <c r="H340" s="3" t="str">
        <f>IF($G340="","",$G340*Parameters!$B$6)</f>
        <v/>
      </c>
      <c r="I340" s="3" t="str">
        <f t="shared" si="10"/>
        <v/>
      </c>
      <c r="J340" s="3" t="str">
        <f>IF($E340="","",($C340+$D340)*$E340/Parameters!$B$4)</f>
        <v/>
      </c>
      <c r="K340" s="3" t="str">
        <f t="shared" si="11"/>
        <v/>
      </c>
    </row>
    <row r="341" spans="1:11" x14ac:dyDescent="0.25">
      <c r="A341" s="2"/>
      <c r="B341" s="2"/>
      <c r="C341" s="3"/>
      <c r="D341" s="3"/>
      <c r="E341" s="6"/>
      <c r="F341" s="3" t="str">
        <f>IF($E341="","",MIN($C341*2*$E341/Parameters!$B$4,Parameters!$B$10*$E341/Parameters!$B$4))</f>
        <v/>
      </c>
      <c r="G341" s="3" t="str">
        <f>IF($F341="","",MAX(0,$F341-Parameters!$B$9))</f>
        <v/>
      </c>
      <c r="H341" s="3" t="str">
        <f>IF($G341="","",$G341*Parameters!$B$6)</f>
        <v/>
      </c>
      <c r="I341" s="3" t="str">
        <f t="shared" si="10"/>
        <v/>
      </c>
      <c r="J341" s="3" t="str">
        <f>IF($E341="","",($C341+$D341)*$E341/Parameters!$B$4)</f>
        <v/>
      </c>
      <c r="K341" s="3" t="str">
        <f t="shared" si="11"/>
        <v/>
      </c>
    </row>
    <row r="342" spans="1:11" x14ac:dyDescent="0.25">
      <c r="A342" s="2"/>
      <c r="B342" s="2"/>
      <c r="C342" s="3"/>
      <c r="D342" s="3"/>
      <c r="E342" s="6"/>
      <c r="F342" s="3" t="str">
        <f>IF($E342="","",MIN($C342*2*$E342/Parameters!$B$4,Parameters!$B$10*$E342/Parameters!$B$4))</f>
        <v/>
      </c>
      <c r="G342" s="3" t="str">
        <f>IF($F342="","",MAX(0,$F342-Parameters!$B$9))</f>
        <v/>
      </c>
      <c r="H342" s="3" t="str">
        <f>IF($G342="","",$G342*Parameters!$B$6)</f>
        <v/>
      </c>
      <c r="I342" s="3" t="str">
        <f t="shared" si="10"/>
        <v/>
      </c>
      <c r="J342" s="3" t="str">
        <f>IF($E342="","",($C342+$D342)*$E342/Parameters!$B$4)</f>
        <v/>
      </c>
      <c r="K342" s="3" t="str">
        <f t="shared" si="11"/>
        <v/>
      </c>
    </row>
    <row r="343" spans="1:11" x14ac:dyDescent="0.25">
      <c r="A343" s="2"/>
      <c r="B343" s="2"/>
      <c r="C343" s="3"/>
      <c r="D343" s="3"/>
      <c r="E343" s="6"/>
      <c r="F343" s="3" t="str">
        <f>IF($E343="","",MIN($C343*2*$E343/Parameters!$B$4,Parameters!$B$10*$E343/Parameters!$B$4))</f>
        <v/>
      </c>
      <c r="G343" s="3" t="str">
        <f>IF($F343="","",MAX(0,$F343-Parameters!$B$9))</f>
        <v/>
      </c>
      <c r="H343" s="3" t="str">
        <f>IF($G343="","",$G343*Parameters!$B$6)</f>
        <v/>
      </c>
      <c r="I343" s="3" t="str">
        <f t="shared" si="10"/>
        <v/>
      </c>
      <c r="J343" s="3" t="str">
        <f>IF($E343="","",($C343+$D343)*$E343/Parameters!$B$4)</f>
        <v/>
      </c>
      <c r="K343" s="3" t="str">
        <f t="shared" si="11"/>
        <v/>
      </c>
    </row>
    <row r="344" spans="1:11" x14ac:dyDescent="0.25">
      <c r="A344" s="2"/>
      <c r="B344" s="2"/>
      <c r="C344" s="3"/>
      <c r="D344" s="3"/>
      <c r="E344" s="6"/>
      <c r="F344" s="3" t="str">
        <f>IF($E344="","",MIN($C344*2*$E344/Parameters!$B$4,Parameters!$B$10*$E344/Parameters!$B$4))</f>
        <v/>
      </c>
      <c r="G344" s="3" t="str">
        <f>IF($F344="","",MAX(0,$F344-Parameters!$B$9))</f>
        <v/>
      </c>
      <c r="H344" s="3" t="str">
        <f>IF($G344="","",$G344*Parameters!$B$6)</f>
        <v/>
      </c>
      <c r="I344" s="3" t="str">
        <f t="shared" si="10"/>
        <v/>
      </c>
      <c r="J344" s="3" t="str">
        <f>IF($E344="","",($C344+$D344)*$E344/Parameters!$B$4)</f>
        <v/>
      </c>
      <c r="K344" s="3" t="str">
        <f t="shared" si="11"/>
        <v/>
      </c>
    </row>
    <row r="345" spans="1:11" x14ac:dyDescent="0.25">
      <c r="A345" s="2"/>
      <c r="B345" s="2"/>
      <c r="C345" s="3"/>
      <c r="D345" s="3"/>
      <c r="E345" s="6"/>
      <c r="F345" s="3" t="str">
        <f>IF($E345="","",MIN($C345*2*$E345/Parameters!$B$4,Parameters!$B$10*$E345/Parameters!$B$4))</f>
        <v/>
      </c>
      <c r="G345" s="3" t="str">
        <f>IF($F345="","",MAX(0,$F345-Parameters!$B$9))</f>
        <v/>
      </c>
      <c r="H345" s="3" t="str">
        <f>IF($G345="","",$G345*Parameters!$B$6)</f>
        <v/>
      </c>
      <c r="I345" s="3" t="str">
        <f t="shared" si="10"/>
        <v/>
      </c>
      <c r="J345" s="3" t="str">
        <f>IF($E345="","",($C345+$D345)*$E345/Parameters!$B$4)</f>
        <v/>
      </c>
      <c r="K345" s="3" t="str">
        <f t="shared" si="11"/>
        <v/>
      </c>
    </row>
    <row r="346" spans="1:11" x14ac:dyDescent="0.25">
      <c r="A346" s="2"/>
      <c r="B346" s="2"/>
      <c r="C346" s="3"/>
      <c r="D346" s="3"/>
      <c r="E346" s="6"/>
      <c r="F346" s="3" t="str">
        <f>IF($E346="","",MIN($C346*2*$E346/Parameters!$B$4,Parameters!$B$10*$E346/Parameters!$B$4))</f>
        <v/>
      </c>
      <c r="G346" s="3" t="str">
        <f>IF($F346="","",MAX(0,$F346-Parameters!$B$9))</f>
        <v/>
      </c>
      <c r="H346" s="3" t="str">
        <f>IF($G346="","",$G346*Parameters!$B$6)</f>
        <v/>
      </c>
      <c r="I346" s="3" t="str">
        <f t="shared" si="10"/>
        <v/>
      </c>
      <c r="J346" s="3" t="str">
        <f>IF($E346="","",($C346+$D346)*$E346/Parameters!$B$4)</f>
        <v/>
      </c>
      <c r="K346" s="3" t="str">
        <f t="shared" si="11"/>
        <v/>
      </c>
    </row>
    <row r="347" spans="1:11" x14ac:dyDescent="0.25">
      <c r="A347" s="2"/>
      <c r="B347" s="2"/>
      <c r="C347" s="3"/>
      <c r="D347" s="3"/>
      <c r="E347" s="6"/>
      <c r="F347" s="3" t="str">
        <f>IF($E347="","",MIN($C347*2*$E347/Parameters!$B$4,Parameters!$B$10*$E347/Parameters!$B$4))</f>
        <v/>
      </c>
      <c r="G347" s="3" t="str">
        <f>IF($F347="","",MAX(0,$F347-Parameters!$B$9))</f>
        <v/>
      </c>
      <c r="H347" s="3" t="str">
        <f>IF($G347="","",$G347*Parameters!$B$6)</f>
        <v/>
      </c>
      <c r="I347" s="3" t="str">
        <f t="shared" si="10"/>
        <v/>
      </c>
      <c r="J347" s="3" t="str">
        <f>IF($E347="","",($C347+$D347)*$E347/Parameters!$B$4)</f>
        <v/>
      </c>
      <c r="K347" s="3" t="str">
        <f t="shared" si="11"/>
        <v/>
      </c>
    </row>
    <row r="348" spans="1:11" x14ac:dyDescent="0.25">
      <c r="A348" s="2"/>
      <c r="B348" s="2"/>
      <c r="C348" s="3"/>
      <c r="D348" s="3"/>
      <c r="E348" s="6"/>
      <c r="F348" s="3" t="str">
        <f>IF($E348="","",MIN($C348*2*$E348/Parameters!$B$4,Parameters!$B$10*$E348/Parameters!$B$4))</f>
        <v/>
      </c>
      <c r="G348" s="3" t="str">
        <f>IF($F348="","",MAX(0,$F348-Parameters!$B$9))</f>
        <v/>
      </c>
      <c r="H348" s="3" t="str">
        <f>IF($G348="","",$G348*Parameters!$B$6)</f>
        <v/>
      </c>
      <c r="I348" s="3" t="str">
        <f t="shared" si="10"/>
        <v/>
      </c>
      <c r="J348" s="3" t="str">
        <f>IF($E348="","",($C348+$D348)*$E348/Parameters!$B$4)</f>
        <v/>
      </c>
      <c r="K348" s="3" t="str">
        <f t="shared" si="11"/>
        <v/>
      </c>
    </row>
    <row r="349" spans="1:11" x14ac:dyDescent="0.25">
      <c r="A349" s="2"/>
      <c r="B349" s="2"/>
      <c r="C349" s="3"/>
      <c r="D349" s="3"/>
      <c r="E349" s="6"/>
      <c r="F349" s="3" t="str">
        <f>IF($E349="","",MIN($C349*2*$E349/Parameters!$B$4,Parameters!$B$10*$E349/Parameters!$B$4))</f>
        <v/>
      </c>
      <c r="G349" s="3" t="str">
        <f>IF($F349="","",MAX(0,$F349-Parameters!$B$9))</f>
        <v/>
      </c>
      <c r="H349" s="3" t="str">
        <f>IF($G349="","",$G349*Parameters!$B$6)</f>
        <v/>
      </c>
      <c r="I349" s="3" t="str">
        <f t="shared" si="10"/>
        <v/>
      </c>
      <c r="J349" s="3" t="str">
        <f>IF($E349="","",($C349+$D349)*$E349/Parameters!$B$4)</f>
        <v/>
      </c>
      <c r="K349" s="3" t="str">
        <f t="shared" si="11"/>
        <v/>
      </c>
    </row>
    <row r="350" spans="1:11" x14ac:dyDescent="0.25">
      <c r="A350" s="2"/>
      <c r="B350" s="2"/>
      <c r="C350" s="3"/>
      <c r="D350" s="3"/>
      <c r="E350" s="6"/>
      <c r="F350" s="3" t="str">
        <f>IF($E350="","",MIN($C350*2*$E350/Parameters!$B$4,Parameters!$B$10*$E350/Parameters!$B$4))</f>
        <v/>
      </c>
      <c r="G350" s="3" t="str">
        <f>IF($F350="","",MAX(0,$F350-Parameters!$B$9))</f>
        <v/>
      </c>
      <c r="H350" s="3" t="str">
        <f>IF($G350="","",$G350*Parameters!$B$6)</f>
        <v/>
      </c>
      <c r="I350" s="3" t="str">
        <f t="shared" si="10"/>
        <v/>
      </c>
      <c r="J350" s="3" t="str">
        <f>IF($E350="","",($C350+$D350)*$E350/Parameters!$B$4)</f>
        <v/>
      </c>
      <c r="K350" s="3" t="str">
        <f t="shared" si="11"/>
        <v/>
      </c>
    </row>
    <row r="351" spans="1:11" x14ac:dyDescent="0.25">
      <c r="A351" s="2"/>
      <c r="B351" s="2"/>
      <c r="C351" s="3"/>
      <c r="D351" s="3"/>
      <c r="E351" s="6"/>
      <c r="F351" s="3" t="str">
        <f>IF($E351="","",MIN($C351*2*$E351/Parameters!$B$4,Parameters!$B$10*$E351/Parameters!$B$4))</f>
        <v/>
      </c>
      <c r="G351" s="3" t="str">
        <f>IF($F351="","",MAX(0,$F351-Parameters!$B$9))</f>
        <v/>
      </c>
      <c r="H351" s="3" t="str">
        <f>IF($G351="","",$G351*Parameters!$B$6)</f>
        <v/>
      </c>
      <c r="I351" s="3" t="str">
        <f t="shared" si="10"/>
        <v/>
      </c>
      <c r="J351" s="3" t="str">
        <f>IF($E351="","",($C351+$D351)*$E351/Parameters!$B$4)</f>
        <v/>
      </c>
      <c r="K351" s="3" t="str">
        <f t="shared" si="11"/>
        <v/>
      </c>
    </row>
    <row r="352" spans="1:11" x14ac:dyDescent="0.25">
      <c r="A352" s="2"/>
      <c r="B352" s="2"/>
      <c r="C352" s="3"/>
      <c r="D352" s="3"/>
      <c r="E352" s="6"/>
      <c r="F352" s="3" t="str">
        <f>IF($E352="","",MIN($C352*2*$E352/Parameters!$B$4,Parameters!$B$10*$E352/Parameters!$B$4))</f>
        <v/>
      </c>
      <c r="G352" s="3" t="str">
        <f>IF($F352="","",MAX(0,$F352-Parameters!$B$9))</f>
        <v/>
      </c>
      <c r="H352" s="3" t="str">
        <f>IF($G352="","",$G352*Parameters!$B$6)</f>
        <v/>
      </c>
      <c r="I352" s="3" t="str">
        <f t="shared" si="10"/>
        <v/>
      </c>
      <c r="J352" s="3" t="str">
        <f>IF($E352="","",($C352+$D352)*$E352/Parameters!$B$4)</f>
        <v/>
      </c>
      <c r="K352" s="3" t="str">
        <f t="shared" si="11"/>
        <v/>
      </c>
    </row>
    <row r="353" spans="1:11" x14ac:dyDescent="0.25">
      <c r="A353" s="2"/>
      <c r="B353" s="2"/>
      <c r="C353" s="3"/>
      <c r="D353" s="3"/>
      <c r="E353" s="6"/>
      <c r="F353" s="3" t="str">
        <f>IF($E353="","",MIN($C353*2*$E353/Parameters!$B$4,Parameters!$B$10*$E353/Parameters!$B$4))</f>
        <v/>
      </c>
      <c r="G353" s="3" t="str">
        <f>IF($F353="","",MAX(0,$F353-Parameters!$B$9))</f>
        <v/>
      </c>
      <c r="H353" s="3" t="str">
        <f>IF($G353="","",$G353*Parameters!$B$6)</f>
        <v/>
      </c>
      <c r="I353" s="3" t="str">
        <f t="shared" si="10"/>
        <v/>
      </c>
      <c r="J353" s="3" t="str">
        <f>IF($E353="","",($C353+$D353)*$E353/Parameters!$B$4)</f>
        <v/>
      </c>
      <c r="K353" s="3" t="str">
        <f t="shared" si="11"/>
        <v/>
      </c>
    </row>
    <row r="354" spans="1:11" x14ac:dyDescent="0.25">
      <c r="A354" s="2"/>
      <c r="B354" s="2"/>
      <c r="C354" s="3"/>
      <c r="D354" s="3"/>
      <c r="E354" s="6"/>
      <c r="F354" s="3" t="str">
        <f>IF($E354="","",MIN($C354*2*$E354/Parameters!$B$4,Parameters!$B$10*$E354/Parameters!$B$4))</f>
        <v/>
      </c>
      <c r="G354" s="3" t="str">
        <f>IF($F354="","",MAX(0,$F354-Parameters!$B$9))</f>
        <v/>
      </c>
      <c r="H354" s="3" t="str">
        <f>IF($G354="","",$G354*Parameters!$B$6)</f>
        <v/>
      </c>
      <c r="I354" s="3" t="str">
        <f t="shared" si="10"/>
        <v/>
      </c>
      <c r="J354" s="3" t="str">
        <f>IF($E354="","",($C354+$D354)*$E354/Parameters!$B$4)</f>
        <v/>
      </c>
      <c r="K354" s="3" t="str">
        <f t="shared" si="11"/>
        <v/>
      </c>
    </row>
    <row r="355" spans="1:11" x14ac:dyDescent="0.25">
      <c r="A355" s="2"/>
      <c r="B355" s="2"/>
      <c r="C355" s="3"/>
      <c r="D355" s="3"/>
      <c r="E355" s="6"/>
      <c r="F355" s="3" t="str">
        <f>IF($E355="","",MIN($C355*2*$E355/Parameters!$B$4,Parameters!$B$10*$E355/Parameters!$B$4))</f>
        <v/>
      </c>
      <c r="G355" s="3" t="str">
        <f>IF($F355="","",MAX(0,$F355-Parameters!$B$9))</f>
        <v/>
      </c>
      <c r="H355" s="3" t="str">
        <f>IF($G355="","",$G355*Parameters!$B$6)</f>
        <v/>
      </c>
      <c r="I355" s="3" t="str">
        <f t="shared" si="10"/>
        <v/>
      </c>
      <c r="J355" s="3" t="str">
        <f>IF($E355="","",($C355+$D355)*$E355/Parameters!$B$4)</f>
        <v/>
      </c>
      <c r="K355" s="3" t="str">
        <f t="shared" si="11"/>
        <v/>
      </c>
    </row>
    <row r="356" spans="1:11" x14ac:dyDescent="0.25">
      <c r="A356" s="2"/>
      <c r="B356" s="2"/>
      <c r="C356" s="3"/>
      <c r="D356" s="3"/>
      <c r="E356" s="6"/>
      <c r="F356" s="3" t="str">
        <f>IF($E356="","",MIN($C356*2*$E356/Parameters!$B$4,Parameters!$B$10*$E356/Parameters!$B$4))</f>
        <v/>
      </c>
      <c r="G356" s="3" t="str">
        <f>IF($F356="","",MAX(0,$F356-Parameters!$B$9))</f>
        <v/>
      </c>
      <c r="H356" s="3" t="str">
        <f>IF($G356="","",$G356*Parameters!$B$6)</f>
        <v/>
      </c>
      <c r="I356" s="3" t="str">
        <f t="shared" si="10"/>
        <v/>
      </c>
      <c r="J356" s="3" t="str">
        <f>IF($E356="","",($C356+$D356)*$E356/Parameters!$B$4)</f>
        <v/>
      </c>
      <c r="K356" s="3" t="str">
        <f t="shared" si="11"/>
        <v/>
      </c>
    </row>
    <row r="357" spans="1:11" x14ac:dyDescent="0.25">
      <c r="A357" s="2"/>
      <c r="B357" s="2"/>
      <c r="C357" s="3"/>
      <c r="D357" s="3"/>
      <c r="E357" s="6"/>
      <c r="F357" s="3" t="str">
        <f>IF($E357="","",MIN($C357*2*$E357/Parameters!$B$4,Parameters!$B$10*$E357/Parameters!$B$4))</f>
        <v/>
      </c>
      <c r="G357" s="3" t="str">
        <f>IF($F357="","",MAX(0,$F357-Parameters!$B$9))</f>
        <v/>
      </c>
      <c r="H357" s="3" t="str">
        <f>IF($G357="","",$G357*Parameters!$B$6)</f>
        <v/>
      </c>
      <c r="I357" s="3" t="str">
        <f t="shared" si="10"/>
        <v/>
      </c>
      <c r="J357" s="3" t="str">
        <f>IF($E357="","",($C357+$D357)*$E357/Parameters!$B$4)</f>
        <v/>
      </c>
      <c r="K357" s="3" t="str">
        <f t="shared" si="11"/>
        <v/>
      </c>
    </row>
    <row r="358" spans="1:11" x14ac:dyDescent="0.25">
      <c r="A358" s="2"/>
      <c r="B358" s="2"/>
      <c r="C358" s="3"/>
      <c r="D358" s="3"/>
      <c r="E358" s="6"/>
      <c r="F358" s="3" t="str">
        <f>IF($E358="","",MIN($C358*2*$E358/Parameters!$B$4,Parameters!$B$10*$E358/Parameters!$B$4))</f>
        <v/>
      </c>
      <c r="G358" s="3" t="str">
        <f>IF($F358="","",MAX(0,$F358-Parameters!$B$9))</f>
        <v/>
      </c>
      <c r="H358" s="3" t="str">
        <f>IF($G358="","",$G358*Parameters!$B$6)</f>
        <v/>
      </c>
      <c r="I358" s="3" t="str">
        <f t="shared" si="10"/>
        <v/>
      </c>
      <c r="J358" s="3" t="str">
        <f>IF($E358="","",($C358+$D358)*$E358/Parameters!$B$4)</f>
        <v/>
      </c>
      <c r="K358" s="3" t="str">
        <f t="shared" si="11"/>
        <v/>
      </c>
    </row>
    <row r="359" spans="1:11" x14ac:dyDescent="0.25">
      <c r="A359" s="2"/>
      <c r="B359" s="2"/>
      <c r="C359" s="3"/>
      <c r="D359" s="3"/>
      <c r="E359" s="6"/>
      <c r="F359" s="3" t="str">
        <f>IF($E359="","",MIN($C359*2*$E359/Parameters!$B$4,Parameters!$B$10*$E359/Parameters!$B$4))</f>
        <v/>
      </c>
      <c r="G359" s="3" t="str">
        <f>IF($F359="","",MAX(0,$F359-Parameters!$B$9))</f>
        <v/>
      </c>
      <c r="H359" s="3" t="str">
        <f>IF($G359="","",$G359*Parameters!$B$6)</f>
        <v/>
      </c>
      <c r="I359" s="3" t="str">
        <f t="shared" si="10"/>
        <v/>
      </c>
      <c r="J359" s="3" t="str">
        <f>IF($E359="","",($C359+$D359)*$E359/Parameters!$B$4)</f>
        <v/>
      </c>
      <c r="K359" s="3" t="str">
        <f t="shared" si="11"/>
        <v/>
      </c>
    </row>
    <row r="360" spans="1:11" x14ac:dyDescent="0.25">
      <c r="A360" s="2"/>
      <c r="B360" s="2"/>
      <c r="C360" s="3"/>
      <c r="D360" s="3"/>
      <c r="E360" s="6"/>
      <c r="F360" s="3" t="str">
        <f>IF($E360="","",MIN($C360*2*$E360/Parameters!$B$4,Parameters!$B$10*$E360/Parameters!$B$4))</f>
        <v/>
      </c>
      <c r="G360" s="3" t="str">
        <f>IF($F360="","",MAX(0,$F360-Parameters!$B$9))</f>
        <v/>
      </c>
      <c r="H360" s="3" t="str">
        <f>IF($G360="","",$G360*Parameters!$B$6)</f>
        <v/>
      </c>
      <c r="I360" s="3" t="str">
        <f t="shared" si="10"/>
        <v/>
      </c>
      <c r="J360" s="3" t="str">
        <f>IF($E360="","",($C360+$D360)*$E360/Parameters!$B$4)</f>
        <v/>
      </c>
      <c r="K360" s="3" t="str">
        <f t="shared" si="11"/>
        <v/>
      </c>
    </row>
    <row r="361" spans="1:11" x14ac:dyDescent="0.25">
      <c r="A361" s="2"/>
      <c r="B361" s="2"/>
      <c r="C361" s="3"/>
      <c r="D361" s="3"/>
      <c r="E361" s="6"/>
      <c r="F361" s="3" t="str">
        <f>IF($E361="","",MIN($C361*2*$E361/Parameters!$B$4,Parameters!$B$10*$E361/Parameters!$B$4))</f>
        <v/>
      </c>
      <c r="G361" s="3" t="str">
        <f>IF($F361="","",MAX(0,$F361-Parameters!$B$9))</f>
        <v/>
      </c>
      <c r="H361" s="3" t="str">
        <f>IF($G361="","",$G361*Parameters!$B$6)</f>
        <v/>
      </c>
      <c r="I361" s="3" t="str">
        <f t="shared" si="10"/>
        <v/>
      </c>
      <c r="J361" s="3" t="str">
        <f>IF($E361="","",($C361+$D361)*$E361/Parameters!$B$4)</f>
        <v/>
      </c>
      <c r="K361" s="3" t="str">
        <f t="shared" si="11"/>
        <v/>
      </c>
    </row>
    <row r="362" spans="1:11" x14ac:dyDescent="0.25">
      <c r="A362" s="2"/>
      <c r="B362" s="2"/>
      <c r="C362" s="3"/>
      <c r="D362" s="3"/>
      <c r="E362" s="6"/>
      <c r="F362" s="3" t="str">
        <f>IF($E362="","",MIN($C362*2*$E362/Parameters!$B$4,Parameters!$B$10*$E362/Parameters!$B$4))</f>
        <v/>
      </c>
      <c r="G362" s="3" t="str">
        <f>IF($F362="","",MAX(0,$F362-Parameters!$B$9))</f>
        <v/>
      </c>
      <c r="H362" s="3" t="str">
        <f>IF($G362="","",$G362*Parameters!$B$6)</f>
        <v/>
      </c>
      <c r="I362" s="3" t="str">
        <f t="shared" si="10"/>
        <v/>
      </c>
      <c r="J362" s="3" t="str">
        <f>IF($E362="","",($C362+$D362)*$E362/Parameters!$B$4)</f>
        <v/>
      </c>
      <c r="K362" s="3" t="str">
        <f t="shared" si="11"/>
        <v/>
      </c>
    </row>
    <row r="363" spans="1:11" x14ac:dyDescent="0.25">
      <c r="A363" s="2"/>
      <c r="B363" s="2"/>
      <c r="C363" s="3"/>
      <c r="D363" s="3"/>
      <c r="E363" s="6"/>
      <c r="F363" s="3" t="str">
        <f>IF($E363="","",MIN($C363*2*$E363/Parameters!$B$4,Parameters!$B$10*$E363/Parameters!$B$4))</f>
        <v/>
      </c>
      <c r="G363" s="3" t="str">
        <f>IF($F363="","",MAX(0,$F363-Parameters!$B$9))</f>
        <v/>
      </c>
      <c r="H363" s="3" t="str">
        <f>IF($G363="","",$G363*Parameters!$B$6)</f>
        <v/>
      </c>
      <c r="I363" s="3" t="str">
        <f t="shared" si="10"/>
        <v/>
      </c>
      <c r="J363" s="3" t="str">
        <f>IF($E363="","",($C363+$D363)*$E363/Parameters!$B$4)</f>
        <v/>
      </c>
      <c r="K363" s="3" t="str">
        <f t="shared" si="11"/>
        <v/>
      </c>
    </row>
    <row r="364" spans="1:11" x14ac:dyDescent="0.25">
      <c r="A364" s="2"/>
      <c r="B364" s="2"/>
      <c r="C364" s="3"/>
      <c r="D364" s="3"/>
      <c r="E364" s="6"/>
      <c r="F364" s="3" t="str">
        <f>IF($E364="","",MIN($C364*2*$E364/Parameters!$B$4,Parameters!$B$10*$E364/Parameters!$B$4))</f>
        <v/>
      </c>
      <c r="G364" s="3" t="str">
        <f>IF($F364="","",MAX(0,$F364-Parameters!$B$9))</f>
        <v/>
      </c>
      <c r="H364" s="3" t="str">
        <f>IF($G364="","",$G364*Parameters!$B$6)</f>
        <v/>
      </c>
      <c r="I364" s="3" t="str">
        <f t="shared" si="10"/>
        <v/>
      </c>
      <c r="J364" s="3" t="str">
        <f>IF($E364="","",($C364+$D364)*$E364/Parameters!$B$4)</f>
        <v/>
      </c>
      <c r="K364" s="3" t="str">
        <f t="shared" si="11"/>
        <v/>
      </c>
    </row>
    <row r="365" spans="1:11" x14ac:dyDescent="0.25">
      <c r="A365" s="2"/>
      <c r="B365" s="2"/>
      <c r="C365" s="3"/>
      <c r="D365" s="3"/>
      <c r="E365" s="6"/>
      <c r="F365" s="3" t="str">
        <f>IF($E365="","",MIN($C365*2*$E365/Parameters!$B$4,Parameters!$B$10*$E365/Parameters!$B$4))</f>
        <v/>
      </c>
      <c r="G365" s="3" t="str">
        <f>IF($F365="","",MAX(0,$F365-Parameters!$B$9))</f>
        <v/>
      </c>
      <c r="H365" s="3" t="str">
        <f>IF($G365="","",$G365*Parameters!$B$6)</f>
        <v/>
      </c>
      <c r="I365" s="3" t="str">
        <f t="shared" si="10"/>
        <v/>
      </c>
      <c r="J365" s="3" t="str">
        <f>IF($E365="","",($C365+$D365)*$E365/Parameters!$B$4)</f>
        <v/>
      </c>
      <c r="K365" s="3" t="str">
        <f t="shared" si="11"/>
        <v/>
      </c>
    </row>
    <row r="366" spans="1:11" x14ac:dyDescent="0.25">
      <c r="A366" s="2"/>
      <c r="B366" s="2"/>
      <c r="C366" s="3"/>
      <c r="D366" s="3"/>
      <c r="E366" s="6"/>
      <c r="F366" s="3" t="str">
        <f>IF($E366="","",MIN($C366*2*$E366/Parameters!$B$4,Parameters!$B$10*$E366/Parameters!$B$4))</f>
        <v/>
      </c>
      <c r="G366" s="3" t="str">
        <f>IF($F366="","",MAX(0,$F366-Parameters!$B$9))</f>
        <v/>
      </c>
      <c r="H366" s="3" t="str">
        <f>IF($G366="","",$G366*Parameters!$B$6)</f>
        <v/>
      </c>
      <c r="I366" s="3" t="str">
        <f t="shared" si="10"/>
        <v/>
      </c>
      <c r="J366" s="3" t="str">
        <f>IF($E366="","",($C366+$D366)*$E366/Parameters!$B$4)</f>
        <v/>
      </c>
      <c r="K366" s="3" t="str">
        <f t="shared" si="11"/>
        <v/>
      </c>
    </row>
    <row r="367" spans="1:11" x14ac:dyDescent="0.25">
      <c r="A367" s="2"/>
      <c r="B367" s="2"/>
      <c r="C367" s="3"/>
      <c r="D367" s="3"/>
      <c r="E367" s="6"/>
      <c r="F367" s="3" t="str">
        <f>IF($E367="","",MIN($C367*2*$E367/Parameters!$B$4,Parameters!$B$10*$E367/Parameters!$B$4))</f>
        <v/>
      </c>
      <c r="G367" s="3" t="str">
        <f>IF($F367="","",MAX(0,$F367-Parameters!$B$9))</f>
        <v/>
      </c>
      <c r="H367" s="3" t="str">
        <f>IF($G367="","",$G367*Parameters!$B$6)</f>
        <v/>
      </c>
      <c r="I367" s="3" t="str">
        <f t="shared" si="10"/>
        <v/>
      </c>
      <c r="J367" s="3" t="str">
        <f>IF($E367="","",($C367+$D367)*$E367/Parameters!$B$4)</f>
        <v/>
      </c>
      <c r="K367" s="3" t="str">
        <f t="shared" si="11"/>
        <v/>
      </c>
    </row>
    <row r="368" spans="1:11" x14ac:dyDescent="0.25">
      <c r="A368" s="2"/>
      <c r="B368" s="2"/>
      <c r="C368" s="3"/>
      <c r="D368" s="3"/>
      <c r="E368" s="6"/>
      <c r="F368" s="3" t="str">
        <f>IF($E368="","",MIN($C368*2*$E368/Parameters!$B$4,Parameters!$B$10*$E368/Parameters!$B$4))</f>
        <v/>
      </c>
      <c r="G368" s="3" t="str">
        <f>IF($F368="","",MAX(0,$F368-Parameters!$B$9))</f>
        <v/>
      </c>
      <c r="H368" s="3" t="str">
        <f>IF($G368="","",$G368*Parameters!$B$6)</f>
        <v/>
      </c>
      <c r="I368" s="3" t="str">
        <f t="shared" si="10"/>
        <v/>
      </c>
      <c r="J368" s="3" t="str">
        <f>IF($E368="","",($C368+$D368)*$E368/Parameters!$B$4)</f>
        <v/>
      </c>
      <c r="K368" s="3" t="str">
        <f t="shared" si="11"/>
        <v/>
      </c>
    </row>
    <row r="369" spans="1:11" x14ac:dyDescent="0.25">
      <c r="A369" s="2"/>
      <c r="B369" s="2"/>
      <c r="C369" s="3"/>
      <c r="D369" s="3"/>
      <c r="E369" s="6"/>
      <c r="F369" s="3" t="str">
        <f>IF($E369="","",MIN($C369*2*$E369/Parameters!$B$4,Parameters!$B$10*$E369/Parameters!$B$4))</f>
        <v/>
      </c>
      <c r="G369" s="3" t="str">
        <f>IF($F369="","",MAX(0,$F369-Parameters!$B$9))</f>
        <v/>
      </c>
      <c r="H369" s="3" t="str">
        <f>IF($G369="","",$G369*Parameters!$B$6)</f>
        <v/>
      </c>
      <c r="I369" s="3" t="str">
        <f t="shared" si="10"/>
        <v/>
      </c>
      <c r="J369" s="3" t="str">
        <f>IF($E369="","",($C369+$D369)*$E369/Parameters!$B$4)</f>
        <v/>
      </c>
      <c r="K369" s="3" t="str">
        <f t="shared" si="11"/>
        <v/>
      </c>
    </row>
    <row r="370" spans="1:11" x14ac:dyDescent="0.25">
      <c r="A370" s="2"/>
      <c r="B370" s="2"/>
      <c r="C370" s="3"/>
      <c r="D370" s="3"/>
      <c r="E370" s="6"/>
      <c r="F370" s="3" t="str">
        <f>IF($E370="","",MIN($C370*2*$E370/Parameters!$B$4,Parameters!$B$10*$E370/Parameters!$B$4))</f>
        <v/>
      </c>
      <c r="G370" s="3" t="str">
        <f>IF($F370="","",MAX(0,$F370-Parameters!$B$9))</f>
        <v/>
      </c>
      <c r="H370" s="3" t="str">
        <f>IF($G370="","",$G370*Parameters!$B$6)</f>
        <v/>
      </c>
      <c r="I370" s="3" t="str">
        <f t="shared" si="10"/>
        <v/>
      </c>
      <c r="J370" s="3" t="str">
        <f>IF($E370="","",($C370+$D370)*$E370/Parameters!$B$4)</f>
        <v/>
      </c>
      <c r="K370" s="3" t="str">
        <f t="shared" si="11"/>
        <v/>
      </c>
    </row>
    <row r="371" spans="1:11" x14ac:dyDescent="0.25">
      <c r="A371" s="2"/>
      <c r="B371" s="2"/>
      <c r="C371" s="3"/>
      <c r="D371" s="3"/>
      <c r="E371" s="6"/>
      <c r="F371" s="3" t="str">
        <f>IF($E371="","",MIN($C371*2*$E371/Parameters!$B$4,Parameters!$B$10*$E371/Parameters!$B$4))</f>
        <v/>
      </c>
      <c r="G371" s="3" t="str">
        <f>IF($F371="","",MAX(0,$F371-Parameters!$B$9))</f>
        <v/>
      </c>
      <c r="H371" s="3" t="str">
        <f>IF($G371="","",$G371*Parameters!$B$6)</f>
        <v/>
      </c>
      <c r="I371" s="3" t="str">
        <f t="shared" si="10"/>
        <v/>
      </c>
      <c r="J371" s="3" t="str">
        <f>IF($E371="","",($C371+$D371)*$E371/Parameters!$B$4)</f>
        <v/>
      </c>
      <c r="K371" s="3" t="str">
        <f t="shared" si="11"/>
        <v/>
      </c>
    </row>
    <row r="372" spans="1:11" x14ac:dyDescent="0.25">
      <c r="A372" s="2"/>
      <c r="B372" s="2"/>
      <c r="C372" s="3"/>
      <c r="D372" s="3"/>
      <c r="E372" s="6"/>
      <c r="F372" s="3" t="str">
        <f>IF($E372="","",MIN($C372*2*$E372/Parameters!$B$4,Parameters!$B$10*$E372/Parameters!$B$4))</f>
        <v/>
      </c>
      <c r="G372" s="3" t="str">
        <f>IF($F372="","",MAX(0,$F372-Parameters!$B$9))</f>
        <v/>
      </c>
      <c r="H372" s="3" t="str">
        <f>IF($G372="","",$G372*Parameters!$B$6)</f>
        <v/>
      </c>
      <c r="I372" s="3" t="str">
        <f t="shared" si="10"/>
        <v/>
      </c>
      <c r="J372" s="3" t="str">
        <f>IF($E372="","",($C372+$D372)*$E372/Parameters!$B$4)</f>
        <v/>
      </c>
      <c r="K372" s="3" t="str">
        <f t="shared" si="11"/>
        <v/>
      </c>
    </row>
    <row r="373" spans="1:11" x14ac:dyDescent="0.25">
      <c r="A373" s="2"/>
      <c r="B373" s="2"/>
      <c r="C373" s="3"/>
      <c r="D373" s="3"/>
      <c r="E373" s="6"/>
      <c r="F373" s="3" t="str">
        <f>IF($E373="","",MIN($C373*2*$E373/Parameters!$B$4,Parameters!$B$10*$E373/Parameters!$B$4))</f>
        <v/>
      </c>
      <c r="G373" s="3" t="str">
        <f>IF($F373="","",MAX(0,$F373-Parameters!$B$9))</f>
        <v/>
      </c>
      <c r="H373" s="3" t="str">
        <f>IF($G373="","",$G373*Parameters!$B$6)</f>
        <v/>
      </c>
      <c r="I373" s="3" t="str">
        <f t="shared" si="10"/>
        <v/>
      </c>
      <c r="J373" s="3" t="str">
        <f>IF($E373="","",($C373+$D373)*$E373/Parameters!$B$4)</f>
        <v/>
      </c>
      <c r="K373" s="3" t="str">
        <f t="shared" si="11"/>
        <v/>
      </c>
    </row>
    <row r="374" spans="1:11" x14ac:dyDescent="0.25">
      <c r="A374" s="2"/>
      <c r="B374" s="2"/>
      <c r="C374" s="3"/>
      <c r="D374" s="3"/>
      <c r="E374" s="6"/>
      <c r="F374" s="3" t="str">
        <f>IF($E374="","",MIN($C374*2*$E374/Parameters!$B$4,Parameters!$B$10*$E374/Parameters!$B$4))</f>
        <v/>
      </c>
      <c r="G374" s="3" t="str">
        <f>IF($F374="","",MAX(0,$F374-Parameters!$B$9))</f>
        <v/>
      </c>
      <c r="H374" s="3" t="str">
        <f>IF($G374="","",$G374*Parameters!$B$6)</f>
        <v/>
      </c>
      <c r="I374" s="3" t="str">
        <f t="shared" si="10"/>
        <v/>
      </c>
      <c r="J374" s="3" t="str">
        <f>IF($E374="","",($C374+$D374)*$E374/Parameters!$B$4)</f>
        <v/>
      </c>
      <c r="K374" s="3" t="str">
        <f t="shared" si="11"/>
        <v/>
      </c>
    </row>
    <row r="375" spans="1:11" x14ac:dyDescent="0.25">
      <c r="A375" s="2"/>
      <c r="B375" s="2"/>
      <c r="C375" s="3"/>
      <c r="D375" s="3"/>
      <c r="E375" s="6"/>
      <c r="F375" s="3" t="str">
        <f>IF($E375="","",MIN($C375*2*$E375/Parameters!$B$4,Parameters!$B$10*$E375/Parameters!$B$4))</f>
        <v/>
      </c>
      <c r="G375" s="3" t="str">
        <f>IF($F375="","",MAX(0,$F375-Parameters!$B$9))</f>
        <v/>
      </c>
      <c r="H375" s="3" t="str">
        <f>IF($G375="","",$G375*Parameters!$B$6)</f>
        <v/>
      </c>
      <c r="I375" s="3" t="str">
        <f t="shared" si="10"/>
        <v/>
      </c>
      <c r="J375" s="3" t="str">
        <f>IF($E375="","",($C375+$D375)*$E375/Parameters!$B$4)</f>
        <v/>
      </c>
      <c r="K375" s="3" t="str">
        <f t="shared" si="11"/>
        <v/>
      </c>
    </row>
    <row r="376" spans="1:11" x14ac:dyDescent="0.25">
      <c r="A376" s="2"/>
      <c r="B376" s="2"/>
      <c r="C376" s="3"/>
      <c r="D376" s="3"/>
      <c r="E376" s="6"/>
      <c r="F376" s="3" t="str">
        <f>IF($E376="","",MIN($C376*2*$E376/Parameters!$B$4,Parameters!$B$10*$E376/Parameters!$B$4))</f>
        <v/>
      </c>
      <c r="G376" s="3" t="str">
        <f>IF($F376="","",MAX(0,$F376-Parameters!$B$9))</f>
        <v/>
      </c>
      <c r="H376" s="3" t="str">
        <f>IF($G376="","",$G376*Parameters!$B$6)</f>
        <v/>
      </c>
      <c r="I376" s="3" t="str">
        <f t="shared" si="10"/>
        <v/>
      </c>
      <c r="J376" s="3" t="str">
        <f>IF($E376="","",($C376+$D376)*$E376/Parameters!$B$4)</f>
        <v/>
      </c>
      <c r="K376" s="3" t="str">
        <f t="shared" si="11"/>
        <v/>
      </c>
    </row>
    <row r="377" spans="1:11" x14ac:dyDescent="0.25">
      <c r="A377" s="2"/>
      <c r="B377" s="2"/>
      <c r="C377" s="3"/>
      <c r="D377" s="3"/>
      <c r="E377" s="6"/>
      <c r="F377" s="3" t="str">
        <f>IF($E377="","",MIN($C377*2*$E377/Parameters!$B$4,Parameters!$B$10*$E377/Parameters!$B$4))</f>
        <v/>
      </c>
      <c r="G377" s="3" t="str">
        <f>IF($F377="","",MAX(0,$F377-Parameters!$B$9))</f>
        <v/>
      </c>
      <c r="H377" s="3" t="str">
        <f>IF($G377="","",$G377*Parameters!$B$6)</f>
        <v/>
      </c>
      <c r="I377" s="3" t="str">
        <f t="shared" si="10"/>
        <v/>
      </c>
      <c r="J377" s="3" t="str">
        <f>IF($E377="","",($C377+$D377)*$E377/Parameters!$B$4)</f>
        <v/>
      </c>
      <c r="K377" s="3" t="str">
        <f t="shared" si="11"/>
        <v/>
      </c>
    </row>
    <row r="378" spans="1:11" x14ac:dyDescent="0.25">
      <c r="A378" s="2"/>
      <c r="B378" s="2"/>
      <c r="C378" s="3"/>
      <c r="D378" s="3"/>
      <c r="E378" s="6"/>
      <c r="F378" s="3" t="str">
        <f>IF($E378="","",MIN($C378*2*$E378/Parameters!$B$4,Parameters!$B$10*$E378/Parameters!$B$4))</f>
        <v/>
      </c>
      <c r="G378" s="3" t="str">
        <f>IF($F378="","",MAX(0,$F378-Parameters!$B$9))</f>
        <v/>
      </c>
      <c r="H378" s="3" t="str">
        <f>IF($G378="","",$G378*Parameters!$B$6)</f>
        <v/>
      </c>
      <c r="I378" s="3" t="str">
        <f t="shared" si="10"/>
        <v/>
      </c>
      <c r="J378" s="3" t="str">
        <f>IF($E378="","",($C378+$D378)*$E378/Parameters!$B$4)</f>
        <v/>
      </c>
      <c r="K378" s="3" t="str">
        <f t="shared" si="11"/>
        <v/>
      </c>
    </row>
    <row r="379" spans="1:11" x14ac:dyDescent="0.25">
      <c r="A379" s="2"/>
      <c r="B379" s="2"/>
      <c r="C379" s="3"/>
      <c r="D379" s="3"/>
      <c r="E379" s="6"/>
      <c r="F379" s="3" t="str">
        <f>IF($E379="","",MIN($C379*2*$E379/Parameters!$B$4,Parameters!$B$10*$E379/Parameters!$B$4))</f>
        <v/>
      </c>
      <c r="G379" s="3" t="str">
        <f>IF($F379="","",MAX(0,$F379-Parameters!$B$9))</f>
        <v/>
      </c>
      <c r="H379" s="3" t="str">
        <f>IF($G379="","",$G379*Parameters!$B$6)</f>
        <v/>
      </c>
      <c r="I379" s="3" t="str">
        <f t="shared" si="10"/>
        <v/>
      </c>
      <c r="J379" s="3" t="str">
        <f>IF($E379="","",($C379+$D379)*$E379/Parameters!$B$4)</f>
        <v/>
      </c>
      <c r="K379" s="3" t="str">
        <f t="shared" si="11"/>
        <v/>
      </c>
    </row>
    <row r="380" spans="1:11" x14ac:dyDescent="0.25">
      <c r="A380" s="2"/>
      <c r="B380" s="2"/>
      <c r="C380" s="3"/>
      <c r="D380" s="3"/>
      <c r="E380" s="6"/>
      <c r="F380" s="3" t="str">
        <f>IF($E380="","",MIN($C380*2*$E380/Parameters!$B$4,Parameters!$B$10*$E380/Parameters!$B$4))</f>
        <v/>
      </c>
      <c r="G380" s="3" t="str">
        <f>IF($F380="","",MAX(0,$F380-Parameters!$B$9))</f>
        <v/>
      </c>
      <c r="H380" s="3" t="str">
        <f>IF($G380="","",$G380*Parameters!$B$6)</f>
        <v/>
      </c>
      <c r="I380" s="3" t="str">
        <f t="shared" si="10"/>
        <v/>
      </c>
      <c r="J380" s="3" t="str">
        <f>IF($E380="","",($C380+$D380)*$E380/Parameters!$B$4)</f>
        <v/>
      </c>
      <c r="K380" s="3" t="str">
        <f t="shared" si="11"/>
        <v/>
      </c>
    </row>
    <row r="381" spans="1:11" x14ac:dyDescent="0.25">
      <c r="A381" s="2"/>
      <c r="B381" s="2"/>
      <c r="C381" s="3"/>
      <c r="D381" s="3"/>
      <c r="E381" s="6"/>
      <c r="F381" s="3" t="str">
        <f>IF($E381="","",MIN($C381*2*$E381/Parameters!$B$4,Parameters!$B$10*$E381/Parameters!$B$4))</f>
        <v/>
      </c>
      <c r="G381" s="3" t="str">
        <f>IF($F381="","",MAX(0,$F381-Parameters!$B$9))</f>
        <v/>
      </c>
      <c r="H381" s="3" t="str">
        <f>IF($G381="","",$G381*Parameters!$B$6)</f>
        <v/>
      </c>
      <c r="I381" s="3" t="str">
        <f t="shared" si="10"/>
        <v/>
      </c>
      <c r="J381" s="3" t="str">
        <f>IF($E381="","",($C381+$D381)*$E381/Parameters!$B$4)</f>
        <v/>
      </c>
      <c r="K381" s="3" t="str">
        <f t="shared" si="11"/>
        <v/>
      </c>
    </row>
    <row r="382" spans="1:11" x14ac:dyDescent="0.25">
      <c r="A382" s="2"/>
      <c r="B382" s="2"/>
      <c r="C382" s="3"/>
      <c r="D382" s="3"/>
      <c r="E382" s="6"/>
      <c r="F382" s="3" t="str">
        <f>IF($E382="","",MIN($C382*2*$E382/Parameters!$B$4,Parameters!$B$10*$E382/Parameters!$B$4))</f>
        <v/>
      </c>
      <c r="G382" s="3" t="str">
        <f>IF($F382="","",MAX(0,$F382-Parameters!$B$9))</f>
        <v/>
      </c>
      <c r="H382" s="3" t="str">
        <f>IF($G382="","",$G382*Parameters!$B$6)</f>
        <v/>
      </c>
      <c r="I382" s="3" t="str">
        <f t="shared" si="10"/>
        <v/>
      </c>
      <c r="J382" s="3" t="str">
        <f>IF($E382="","",($C382+$D382)*$E382/Parameters!$B$4)</f>
        <v/>
      </c>
      <c r="K382" s="3" t="str">
        <f t="shared" si="11"/>
        <v/>
      </c>
    </row>
    <row r="383" spans="1:11" x14ac:dyDescent="0.25">
      <c r="A383" s="2"/>
      <c r="B383" s="2"/>
      <c r="C383" s="3"/>
      <c r="D383" s="3"/>
      <c r="E383" s="6"/>
      <c r="F383" s="3" t="str">
        <f>IF($E383="","",MIN($C383*2*$E383/Parameters!$B$4,Parameters!$B$10*$E383/Parameters!$B$4))</f>
        <v/>
      </c>
      <c r="G383" s="3" t="str">
        <f>IF($F383="","",MAX(0,$F383-Parameters!$B$9))</f>
        <v/>
      </c>
      <c r="H383" s="3" t="str">
        <f>IF($G383="","",$G383*Parameters!$B$6)</f>
        <v/>
      </c>
      <c r="I383" s="3" t="str">
        <f t="shared" si="10"/>
        <v/>
      </c>
      <c r="J383" s="3" t="str">
        <f>IF($E383="","",($C383+$D383)*$E383/Parameters!$B$4)</f>
        <v/>
      </c>
      <c r="K383" s="3" t="str">
        <f t="shared" si="11"/>
        <v/>
      </c>
    </row>
    <row r="384" spans="1:11" x14ac:dyDescent="0.25">
      <c r="A384" s="2"/>
      <c r="B384" s="2"/>
      <c r="C384" s="3"/>
      <c r="D384" s="3"/>
      <c r="E384" s="6"/>
      <c r="F384" s="3" t="str">
        <f>IF($E384="","",MIN($C384*2*$E384/Parameters!$B$4,Parameters!$B$10*$E384/Parameters!$B$4))</f>
        <v/>
      </c>
      <c r="G384" s="3" t="str">
        <f>IF($F384="","",MAX(0,$F384-Parameters!$B$9))</f>
        <v/>
      </c>
      <c r="H384" s="3" t="str">
        <f>IF($G384="","",$G384*Parameters!$B$6)</f>
        <v/>
      </c>
      <c r="I384" s="3" t="str">
        <f t="shared" si="10"/>
        <v/>
      </c>
      <c r="J384" s="3" t="str">
        <f>IF($E384="","",($C384+$D384)*$E384/Parameters!$B$4)</f>
        <v/>
      </c>
      <c r="K384" s="3" t="str">
        <f t="shared" si="11"/>
        <v/>
      </c>
    </row>
    <row r="385" spans="1:11" x14ac:dyDescent="0.25">
      <c r="A385" s="2"/>
      <c r="B385" s="2"/>
      <c r="C385" s="3"/>
      <c r="D385" s="3"/>
      <c r="E385" s="6"/>
      <c r="F385" s="3" t="str">
        <f>IF($E385="","",MIN($C385*2*$E385/Parameters!$B$4,Parameters!$B$10*$E385/Parameters!$B$4))</f>
        <v/>
      </c>
      <c r="G385" s="3" t="str">
        <f>IF($F385="","",MAX(0,$F385-Parameters!$B$9))</f>
        <v/>
      </c>
      <c r="H385" s="3" t="str">
        <f>IF($G385="","",$G385*Parameters!$B$6)</f>
        <v/>
      </c>
      <c r="I385" s="3" t="str">
        <f t="shared" si="10"/>
        <v/>
      </c>
      <c r="J385" s="3" t="str">
        <f>IF($E385="","",($C385+$D385)*$E385/Parameters!$B$4)</f>
        <v/>
      </c>
      <c r="K385" s="3" t="str">
        <f t="shared" si="11"/>
        <v/>
      </c>
    </row>
    <row r="386" spans="1:11" x14ac:dyDescent="0.25">
      <c r="A386" s="2"/>
      <c r="B386" s="2"/>
      <c r="C386" s="3"/>
      <c r="D386" s="3"/>
      <c r="E386" s="6"/>
      <c r="F386" s="3" t="str">
        <f>IF($E386="","",MIN($C386*2*$E386/Parameters!$B$4,Parameters!$B$10*$E386/Parameters!$B$4))</f>
        <v/>
      </c>
      <c r="G386" s="3" t="str">
        <f>IF($F386="","",MAX(0,$F386-Parameters!$B$9))</f>
        <v/>
      </c>
      <c r="H386" s="3" t="str">
        <f>IF($G386="","",$G386*Parameters!$B$6)</f>
        <v/>
      </c>
      <c r="I386" s="3" t="str">
        <f t="shared" ref="I386:I449" si="12">IF($F386="","",$F386-$H386)</f>
        <v/>
      </c>
      <c r="J386" s="3" t="str">
        <f>IF($E386="","",($C386+$D386)*$E386/Parameters!$B$4)</f>
        <v/>
      </c>
      <c r="K386" s="3" t="str">
        <f t="shared" ref="K386:K449" si="13">IF($E386="","",$I386+$J386)</f>
        <v/>
      </c>
    </row>
    <row r="387" spans="1:11" x14ac:dyDescent="0.25">
      <c r="A387" s="2"/>
      <c r="B387" s="2"/>
      <c r="C387" s="3"/>
      <c r="D387" s="3"/>
      <c r="E387" s="6"/>
      <c r="F387" s="3" t="str">
        <f>IF($E387="","",MIN($C387*2*$E387/Parameters!$B$4,Parameters!$B$10*$E387/Parameters!$B$4))</f>
        <v/>
      </c>
      <c r="G387" s="3" t="str">
        <f>IF($F387="","",MAX(0,$F387-Parameters!$B$9))</f>
        <v/>
      </c>
      <c r="H387" s="3" t="str">
        <f>IF($G387="","",$G387*Parameters!$B$6)</f>
        <v/>
      </c>
      <c r="I387" s="3" t="str">
        <f t="shared" si="12"/>
        <v/>
      </c>
      <c r="J387" s="3" t="str">
        <f>IF($E387="","",($C387+$D387)*$E387/Parameters!$B$4)</f>
        <v/>
      </c>
      <c r="K387" s="3" t="str">
        <f t="shared" si="13"/>
        <v/>
      </c>
    </row>
    <row r="388" spans="1:11" x14ac:dyDescent="0.25">
      <c r="A388" s="2"/>
      <c r="B388" s="2"/>
      <c r="C388" s="3"/>
      <c r="D388" s="3"/>
      <c r="E388" s="6"/>
      <c r="F388" s="3" t="str">
        <f>IF($E388="","",MIN($C388*2*$E388/Parameters!$B$4,Parameters!$B$10*$E388/Parameters!$B$4))</f>
        <v/>
      </c>
      <c r="G388" s="3" t="str">
        <f>IF($F388="","",MAX(0,$F388-Parameters!$B$9))</f>
        <v/>
      </c>
      <c r="H388" s="3" t="str">
        <f>IF($G388="","",$G388*Parameters!$B$6)</f>
        <v/>
      </c>
      <c r="I388" s="3" t="str">
        <f t="shared" si="12"/>
        <v/>
      </c>
      <c r="J388" s="3" t="str">
        <f>IF($E388="","",($C388+$D388)*$E388/Parameters!$B$4)</f>
        <v/>
      </c>
      <c r="K388" s="3" t="str">
        <f t="shared" si="13"/>
        <v/>
      </c>
    </row>
    <row r="389" spans="1:11" x14ac:dyDescent="0.25">
      <c r="A389" s="2"/>
      <c r="B389" s="2"/>
      <c r="C389" s="3"/>
      <c r="D389" s="3"/>
      <c r="E389" s="6"/>
      <c r="F389" s="3" t="str">
        <f>IF($E389="","",MIN($C389*2*$E389/Parameters!$B$4,Parameters!$B$10*$E389/Parameters!$B$4))</f>
        <v/>
      </c>
      <c r="G389" s="3" t="str">
        <f>IF($F389="","",MAX(0,$F389-Parameters!$B$9))</f>
        <v/>
      </c>
      <c r="H389" s="3" t="str">
        <f>IF($G389="","",$G389*Parameters!$B$6)</f>
        <v/>
      </c>
      <c r="I389" s="3" t="str">
        <f t="shared" si="12"/>
        <v/>
      </c>
      <c r="J389" s="3" t="str">
        <f>IF($E389="","",($C389+$D389)*$E389/Parameters!$B$4)</f>
        <v/>
      </c>
      <c r="K389" s="3" t="str">
        <f t="shared" si="13"/>
        <v/>
      </c>
    </row>
    <row r="390" spans="1:11" x14ac:dyDescent="0.25">
      <c r="A390" s="2"/>
      <c r="B390" s="2"/>
      <c r="C390" s="3"/>
      <c r="D390" s="3"/>
      <c r="E390" s="6"/>
      <c r="F390" s="3" t="str">
        <f>IF($E390="","",MIN($C390*2*$E390/Parameters!$B$4,Parameters!$B$10*$E390/Parameters!$B$4))</f>
        <v/>
      </c>
      <c r="G390" s="3" t="str">
        <f>IF($F390="","",MAX(0,$F390-Parameters!$B$9))</f>
        <v/>
      </c>
      <c r="H390" s="3" t="str">
        <f>IF($G390="","",$G390*Parameters!$B$6)</f>
        <v/>
      </c>
      <c r="I390" s="3" t="str">
        <f t="shared" si="12"/>
        <v/>
      </c>
      <c r="J390" s="3" t="str">
        <f>IF($E390="","",($C390+$D390)*$E390/Parameters!$B$4)</f>
        <v/>
      </c>
      <c r="K390" s="3" t="str">
        <f t="shared" si="13"/>
        <v/>
      </c>
    </row>
    <row r="391" spans="1:11" x14ac:dyDescent="0.25">
      <c r="A391" s="2"/>
      <c r="B391" s="2"/>
      <c r="C391" s="3"/>
      <c r="D391" s="3"/>
      <c r="E391" s="6"/>
      <c r="F391" s="3" t="str">
        <f>IF($E391="","",MIN($C391*2*$E391/Parameters!$B$4,Parameters!$B$10*$E391/Parameters!$B$4))</f>
        <v/>
      </c>
      <c r="G391" s="3" t="str">
        <f>IF($F391="","",MAX(0,$F391-Parameters!$B$9))</f>
        <v/>
      </c>
      <c r="H391" s="3" t="str">
        <f>IF($G391="","",$G391*Parameters!$B$6)</f>
        <v/>
      </c>
      <c r="I391" s="3" t="str">
        <f t="shared" si="12"/>
        <v/>
      </c>
      <c r="J391" s="3" t="str">
        <f>IF($E391="","",($C391+$D391)*$E391/Parameters!$B$4)</f>
        <v/>
      </c>
      <c r="K391" s="3" t="str">
        <f t="shared" si="13"/>
        <v/>
      </c>
    </row>
    <row r="392" spans="1:11" x14ac:dyDescent="0.25">
      <c r="A392" s="2"/>
      <c r="B392" s="2"/>
      <c r="C392" s="3"/>
      <c r="D392" s="3"/>
      <c r="E392" s="6"/>
      <c r="F392" s="3" t="str">
        <f>IF($E392="","",MIN($C392*2*$E392/Parameters!$B$4,Parameters!$B$10*$E392/Parameters!$B$4))</f>
        <v/>
      </c>
      <c r="G392" s="3" t="str">
        <f>IF($F392="","",MAX(0,$F392-Parameters!$B$9))</f>
        <v/>
      </c>
      <c r="H392" s="3" t="str">
        <f>IF($G392="","",$G392*Parameters!$B$6)</f>
        <v/>
      </c>
      <c r="I392" s="3" t="str">
        <f t="shared" si="12"/>
        <v/>
      </c>
      <c r="J392" s="3" t="str">
        <f>IF($E392="","",($C392+$D392)*$E392/Parameters!$B$4)</f>
        <v/>
      </c>
      <c r="K392" s="3" t="str">
        <f t="shared" si="13"/>
        <v/>
      </c>
    </row>
    <row r="393" spans="1:11" x14ac:dyDescent="0.25">
      <c r="A393" s="2"/>
      <c r="B393" s="2"/>
      <c r="C393" s="3"/>
      <c r="D393" s="3"/>
      <c r="E393" s="6"/>
      <c r="F393" s="3" t="str">
        <f>IF($E393="","",MIN($C393*2*$E393/Parameters!$B$4,Parameters!$B$10*$E393/Parameters!$B$4))</f>
        <v/>
      </c>
      <c r="G393" s="3" t="str">
        <f>IF($F393="","",MAX(0,$F393-Parameters!$B$9))</f>
        <v/>
      </c>
      <c r="H393" s="3" t="str">
        <f>IF($G393="","",$G393*Parameters!$B$6)</f>
        <v/>
      </c>
      <c r="I393" s="3" t="str">
        <f t="shared" si="12"/>
        <v/>
      </c>
      <c r="J393" s="3" t="str">
        <f>IF($E393="","",($C393+$D393)*$E393/Parameters!$B$4)</f>
        <v/>
      </c>
      <c r="K393" s="3" t="str">
        <f t="shared" si="13"/>
        <v/>
      </c>
    </row>
    <row r="394" spans="1:11" x14ac:dyDescent="0.25">
      <c r="A394" s="2"/>
      <c r="B394" s="2"/>
      <c r="C394" s="3"/>
      <c r="D394" s="3"/>
      <c r="E394" s="6"/>
      <c r="F394" s="3" t="str">
        <f>IF($E394="","",MIN($C394*2*$E394/Parameters!$B$4,Parameters!$B$10*$E394/Parameters!$B$4))</f>
        <v/>
      </c>
      <c r="G394" s="3" t="str">
        <f>IF($F394="","",MAX(0,$F394-Parameters!$B$9))</f>
        <v/>
      </c>
      <c r="H394" s="3" t="str">
        <f>IF($G394="","",$G394*Parameters!$B$6)</f>
        <v/>
      </c>
      <c r="I394" s="3" t="str">
        <f t="shared" si="12"/>
        <v/>
      </c>
      <c r="J394" s="3" t="str">
        <f>IF($E394="","",($C394+$D394)*$E394/Parameters!$B$4)</f>
        <v/>
      </c>
      <c r="K394" s="3" t="str">
        <f t="shared" si="13"/>
        <v/>
      </c>
    </row>
    <row r="395" spans="1:11" x14ac:dyDescent="0.25">
      <c r="A395" s="2"/>
      <c r="B395" s="2"/>
      <c r="C395" s="3"/>
      <c r="D395" s="3"/>
      <c r="E395" s="6"/>
      <c r="F395" s="3" t="str">
        <f>IF($E395="","",MIN($C395*2*$E395/Parameters!$B$4,Parameters!$B$10*$E395/Parameters!$B$4))</f>
        <v/>
      </c>
      <c r="G395" s="3" t="str">
        <f>IF($F395="","",MAX(0,$F395-Parameters!$B$9))</f>
        <v/>
      </c>
      <c r="H395" s="3" t="str">
        <f>IF($G395="","",$G395*Parameters!$B$6)</f>
        <v/>
      </c>
      <c r="I395" s="3" t="str">
        <f t="shared" si="12"/>
        <v/>
      </c>
      <c r="J395" s="3" t="str">
        <f>IF($E395="","",($C395+$D395)*$E395/Parameters!$B$4)</f>
        <v/>
      </c>
      <c r="K395" s="3" t="str">
        <f t="shared" si="13"/>
        <v/>
      </c>
    </row>
    <row r="396" spans="1:11" x14ac:dyDescent="0.25">
      <c r="A396" s="2"/>
      <c r="B396" s="2"/>
      <c r="C396" s="3"/>
      <c r="D396" s="3"/>
      <c r="E396" s="6"/>
      <c r="F396" s="3" t="str">
        <f>IF($E396="","",MIN($C396*2*$E396/Parameters!$B$4,Parameters!$B$10*$E396/Parameters!$B$4))</f>
        <v/>
      </c>
      <c r="G396" s="3" t="str">
        <f>IF($F396="","",MAX(0,$F396-Parameters!$B$9))</f>
        <v/>
      </c>
      <c r="H396" s="3" t="str">
        <f>IF($G396="","",$G396*Parameters!$B$6)</f>
        <v/>
      </c>
      <c r="I396" s="3" t="str">
        <f t="shared" si="12"/>
        <v/>
      </c>
      <c r="J396" s="3" t="str">
        <f>IF($E396="","",($C396+$D396)*$E396/Parameters!$B$4)</f>
        <v/>
      </c>
      <c r="K396" s="3" t="str">
        <f t="shared" si="13"/>
        <v/>
      </c>
    </row>
    <row r="397" spans="1:11" x14ac:dyDescent="0.25">
      <c r="A397" s="2"/>
      <c r="B397" s="2"/>
      <c r="C397" s="3"/>
      <c r="D397" s="3"/>
      <c r="E397" s="6"/>
      <c r="F397" s="3" t="str">
        <f>IF($E397="","",MIN($C397*2*$E397/Parameters!$B$4,Parameters!$B$10*$E397/Parameters!$B$4))</f>
        <v/>
      </c>
      <c r="G397" s="3" t="str">
        <f>IF($F397="","",MAX(0,$F397-Parameters!$B$9))</f>
        <v/>
      </c>
      <c r="H397" s="3" t="str">
        <f>IF($G397="","",$G397*Parameters!$B$6)</f>
        <v/>
      </c>
      <c r="I397" s="3" t="str">
        <f t="shared" si="12"/>
        <v/>
      </c>
      <c r="J397" s="3" t="str">
        <f>IF($E397="","",($C397+$D397)*$E397/Parameters!$B$4)</f>
        <v/>
      </c>
      <c r="K397" s="3" t="str">
        <f t="shared" si="13"/>
        <v/>
      </c>
    </row>
    <row r="398" spans="1:11" x14ac:dyDescent="0.25">
      <c r="A398" s="2"/>
      <c r="B398" s="2"/>
      <c r="C398" s="3"/>
      <c r="D398" s="3"/>
      <c r="E398" s="6"/>
      <c r="F398" s="3" t="str">
        <f>IF($E398="","",MIN($C398*2*$E398/Parameters!$B$4,Parameters!$B$10*$E398/Parameters!$B$4))</f>
        <v/>
      </c>
      <c r="G398" s="3" t="str">
        <f>IF($F398="","",MAX(0,$F398-Parameters!$B$9))</f>
        <v/>
      </c>
      <c r="H398" s="3" t="str">
        <f>IF($G398="","",$G398*Parameters!$B$6)</f>
        <v/>
      </c>
      <c r="I398" s="3" t="str">
        <f t="shared" si="12"/>
        <v/>
      </c>
      <c r="J398" s="3" t="str">
        <f>IF($E398="","",($C398+$D398)*$E398/Parameters!$B$4)</f>
        <v/>
      </c>
      <c r="K398" s="3" t="str">
        <f t="shared" si="13"/>
        <v/>
      </c>
    </row>
    <row r="399" spans="1:11" x14ac:dyDescent="0.25">
      <c r="A399" s="2"/>
      <c r="B399" s="2"/>
      <c r="C399" s="3"/>
      <c r="D399" s="3"/>
      <c r="E399" s="6"/>
      <c r="F399" s="3" t="str">
        <f>IF($E399="","",MIN($C399*2*$E399/Parameters!$B$4,Parameters!$B$10*$E399/Parameters!$B$4))</f>
        <v/>
      </c>
      <c r="G399" s="3" t="str">
        <f>IF($F399="","",MAX(0,$F399-Parameters!$B$9))</f>
        <v/>
      </c>
      <c r="H399" s="3" t="str">
        <f>IF($G399="","",$G399*Parameters!$B$6)</f>
        <v/>
      </c>
      <c r="I399" s="3" t="str">
        <f t="shared" si="12"/>
        <v/>
      </c>
      <c r="J399" s="3" t="str">
        <f>IF($E399="","",($C399+$D399)*$E399/Parameters!$B$4)</f>
        <v/>
      </c>
      <c r="K399" s="3" t="str">
        <f t="shared" si="13"/>
        <v/>
      </c>
    </row>
    <row r="400" spans="1:11" x14ac:dyDescent="0.25">
      <c r="A400" s="2"/>
      <c r="B400" s="2"/>
      <c r="C400" s="3"/>
      <c r="D400" s="3"/>
      <c r="E400" s="6"/>
      <c r="F400" s="3" t="str">
        <f>IF($E400="","",MIN($C400*2*$E400/Parameters!$B$4,Parameters!$B$10*$E400/Parameters!$B$4))</f>
        <v/>
      </c>
      <c r="G400" s="3" t="str">
        <f>IF($F400="","",MAX(0,$F400-Parameters!$B$9))</f>
        <v/>
      </c>
      <c r="H400" s="3" t="str">
        <f>IF($G400="","",$G400*Parameters!$B$6)</f>
        <v/>
      </c>
      <c r="I400" s="3" t="str">
        <f t="shared" si="12"/>
        <v/>
      </c>
      <c r="J400" s="3" t="str">
        <f>IF($E400="","",($C400+$D400)*$E400/Parameters!$B$4)</f>
        <v/>
      </c>
      <c r="K400" s="3" t="str">
        <f t="shared" si="13"/>
        <v/>
      </c>
    </row>
    <row r="401" spans="1:11" x14ac:dyDescent="0.25">
      <c r="A401" s="2"/>
      <c r="B401" s="2"/>
      <c r="C401" s="3"/>
      <c r="D401" s="3"/>
      <c r="E401" s="6"/>
      <c r="F401" s="3" t="str">
        <f>IF($E401="","",MIN($C401*2*$E401/Parameters!$B$4,Parameters!$B$10*$E401/Parameters!$B$4))</f>
        <v/>
      </c>
      <c r="G401" s="3" t="str">
        <f>IF($F401="","",MAX(0,$F401-Parameters!$B$9))</f>
        <v/>
      </c>
      <c r="H401" s="3" t="str">
        <f>IF($G401="","",$G401*Parameters!$B$6)</f>
        <v/>
      </c>
      <c r="I401" s="3" t="str">
        <f t="shared" si="12"/>
        <v/>
      </c>
      <c r="J401" s="3" t="str">
        <f>IF($E401="","",($C401+$D401)*$E401/Parameters!$B$4)</f>
        <v/>
      </c>
      <c r="K401" s="3" t="str">
        <f t="shared" si="13"/>
        <v/>
      </c>
    </row>
    <row r="402" spans="1:11" x14ac:dyDescent="0.25">
      <c r="A402" s="2"/>
      <c r="B402" s="2"/>
      <c r="C402" s="3"/>
      <c r="D402" s="3"/>
      <c r="E402" s="6"/>
      <c r="F402" s="3" t="str">
        <f>IF($E402="","",MIN($C402*2*$E402/Parameters!$B$4,Parameters!$B$10*$E402/Parameters!$B$4))</f>
        <v/>
      </c>
      <c r="G402" s="3" t="str">
        <f>IF($F402="","",MAX(0,$F402-Parameters!$B$9))</f>
        <v/>
      </c>
      <c r="H402" s="3" t="str">
        <f>IF($G402="","",$G402*Parameters!$B$6)</f>
        <v/>
      </c>
      <c r="I402" s="3" t="str">
        <f t="shared" si="12"/>
        <v/>
      </c>
      <c r="J402" s="3" t="str">
        <f>IF($E402="","",($C402+$D402)*$E402/Parameters!$B$4)</f>
        <v/>
      </c>
      <c r="K402" s="3" t="str">
        <f t="shared" si="13"/>
        <v/>
      </c>
    </row>
    <row r="403" spans="1:11" x14ac:dyDescent="0.25">
      <c r="A403" s="2"/>
      <c r="B403" s="2"/>
      <c r="C403" s="3"/>
      <c r="D403" s="3"/>
      <c r="E403" s="6"/>
      <c r="F403" s="3" t="str">
        <f>IF($E403="","",MIN($C403*2*$E403/Parameters!$B$4,Parameters!$B$10*$E403/Parameters!$B$4))</f>
        <v/>
      </c>
      <c r="G403" s="3" t="str">
        <f>IF($F403="","",MAX(0,$F403-Parameters!$B$9))</f>
        <v/>
      </c>
      <c r="H403" s="3" t="str">
        <f>IF($G403="","",$G403*Parameters!$B$6)</f>
        <v/>
      </c>
      <c r="I403" s="3" t="str">
        <f t="shared" si="12"/>
        <v/>
      </c>
      <c r="J403" s="3" t="str">
        <f>IF($E403="","",($C403+$D403)*$E403/Parameters!$B$4)</f>
        <v/>
      </c>
      <c r="K403" s="3" t="str">
        <f t="shared" si="13"/>
        <v/>
      </c>
    </row>
    <row r="404" spans="1:11" x14ac:dyDescent="0.25">
      <c r="A404" s="2"/>
      <c r="B404" s="2"/>
      <c r="C404" s="3"/>
      <c r="D404" s="3"/>
      <c r="E404" s="6"/>
      <c r="F404" s="3" t="str">
        <f>IF($E404="","",MIN($C404*2*$E404/Parameters!$B$4,Parameters!$B$10*$E404/Parameters!$B$4))</f>
        <v/>
      </c>
      <c r="G404" s="3" t="str">
        <f>IF($F404="","",MAX(0,$F404-Parameters!$B$9))</f>
        <v/>
      </c>
      <c r="H404" s="3" t="str">
        <f>IF($G404="","",$G404*Parameters!$B$6)</f>
        <v/>
      </c>
      <c r="I404" s="3" t="str">
        <f t="shared" si="12"/>
        <v/>
      </c>
      <c r="J404" s="3" t="str">
        <f>IF($E404="","",($C404+$D404)*$E404/Parameters!$B$4)</f>
        <v/>
      </c>
      <c r="K404" s="3" t="str">
        <f t="shared" si="13"/>
        <v/>
      </c>
    </row>
    <row r="405" spans="1:11" x14ac:dyDescent="0.25">
      <c r="A405" s="2"/>
      <c r="B405" s="2"/>
      <c r="C405" s="3"/>
      <c r="D405" s="3"/>
      <c r="E405" s="6"/>
      <c r="F405" s="3" t="str">
        <f>IF($E405="","",MIN($C405*2*$E405/Parameters!$B$4,Parameters!$B$10*$E405/Parameters!$B$4))</f>
        <v/>
      </c>
      <c r="G405" s="3" t="str">
        <f>IF($F405="","",MAX(0,$F405-Parameters!$B$9))</f>
        <v/>
      </c>
      <c r="H405" s="3" t="str">
        <f>IF($G405="","",$G405*Parameters!$B$6)</f>
        <v/>
      </c>
      <c r="I405" s="3" t="str">
        <f t="shared" si="12"/>
        <v/>
      </c>
      <c r="J405" s="3" t="str">
        <f>IF($E405="","",($C405+$D405)*$E405/Parameters!$B$4)</f>
        <v/>
      </c>
      <c r="K405" s="3" t="str">
        <f t="shared" si="13"/>
        <v/>
      </c>
    </row>
    <row r="406" spans="1:11" x14ac:dyDescent="0.25">
      <c r="A406" s="2"/>
      <c r="B406" s="2"/>
      <c r="C406" s="3"/>
      <c r="D406" s="3"/>
      <c r="E406" s="6"/>
      <c r="F406" s="3" t="str">
        <f>IF($E406="","",MIN($C406*2*$E406/Parameters!$B$4,Parameters!$B$10*$E406/Parameters!$B$4))</f>
        <v/>
      </c>
      <c r="G406" s="3" t="str">
        <f>IF($F406="","",MAX(0,$F406-Parameters!$B$9))</f>
        <v/>
      </c>
      <c r="H406" s="3" t="str">
        <f>IF($G406="","",$G406*Parameters!$B$6)</f>
        <v/>
      </c>
      <c r="I406" s="3" t="str">
        <f t="shared" si="12"/>
        <v/>
      </c>
      <c r="J406" s="3" t="str">
        <f>IF($E406="","",($C406+$D406)*$E406/Parameters!$B$4)</f>
        <v/>
      </c>
      <c r="K406" s="3" t="str">
        <f t="shared" si="13"/>
        <v/>
      </c>
    </row>
    <row r="407" spans="1:11" x14ac:dyDescent="0.25">
      <c r="A407" s="2"/>
      <c r="B407" s="2"/>
      <c r="C407" s="3"/>
      <c r="D407" s="3"/>
      <c r="E407" s="6"/>
      <c r="F407" s="3" t="str">
        <f>IF($E407="","",MIN($C407*2*$E407/Parameters!$B$4,Parameters!$B$10*$E407/Parameters!$B$4))</f>
        <v/>
      </c>
      <c r="G407" s="3" t="str">
        <f>IF($F407="","",MAX(0,$F407-Parameters!$B$9))</f>
        <v/>
      </c>
      <c r="H407" s="3" t="str">
        <f>IF($G407="","",$G407*Parameters!$B$6)</f>
        <v/>
      </c>
      <c r="I407" s="3" t="str">
        <f t="shared" si="12"/>
        <v/>
      </c>
      <c r="J407" s="3" t="str">
        <f>IF($E407="","",($C407+$D407)*$E407/Parameters!$B$4)</f>
        <v/>
      </c>
      <c r="K407" s="3" t="str">
        <f t="shared" si="13"/>
        <v/>
      </c>
    </row>
    <row r="408" spans="1:11" x14ac:dyDescent="0.25">
      <c r="A408" s="2"/>
      <c r="B408" s="2"/>
      <c r="C408" s="3"/>
      <c r="D408" s="3"/>
      <c r="E408" s="6"/>
      <c r="F408" s="3" t="str">
        <f>IF($E408="","",MIN($C408*2*$E408/Parameters!$B$4,Parameters!$B$10*$E408/Parameters!$B$4))</f>
        <v/>
      </c>
      <c r="G408" s="3" t="str">
        <f>IF($F408="","",MAX(0,$F408-Parameters!$B$9))</f>
        <v/>
      </c>
      <c r="H408" s="3" t="str">
        <f>IF($G408="","",$G408*Parameters!$B$6)</f>
        <v/>
      </c>
      <c r="I408" s="3" t="str">
        <f t="shared" si="12"/>
        <v/>
      </c>
      <c r="J408" s="3" t="str">
        <f>IF($E408="","",($C408+$D408)*$E408/Parameters!$B$4)</f>
        <v/>
      </c>
      <c r="K408" s="3" t="str">
        <f t="shared" si="13"/>
        <v/>
      </c>
    </row>
    <row r="409" spans="1:11" x14ac:dyDescent="0.25">
      <c r="A409" s="2"/>
      <c r="B409" s="2"/>
      <c r="C409" s="3"/>
      <c r="D409" s="3"/>
      <c r="E409" s="6"/>
      <c r="F409" s="3" t="str">
        <f>IF($E409="","",MIN($C409*2*$E409/Parameters!$B$4,Parameters!$B$10*$E409/Parameters!$B$4))</f>
        <v/>
      </c>
      <c r="G409" s="3" t="str">
        <f>IF($F409="","",MAX(0,$F409-Parameters!$B$9))</f>
        <v/>
      </c>
      <c r="H409" s="3" t="str">
        <f>IF($G409="","",$G409*Parameters!$B$6)</f>
        <v/>
      </c>
      <c r="I409" s="3" t="str">
        <f t="shared" si="12"/>
        <v/>
      </c>
      <c r="J409" s="3" t="str">
        <f>IF($E409="","",($C409+$D409)*$E409/Parameters!$B$4)</f>
        <v/>
      </c>
      <c r="K409" s="3" t="str">
        <f t="shared" si="13"/>
        <v/>
      </c>
    </row>
    <row r="410" spans="1:11" x14ac:dyDescent="0.25">
      <c r="A410" s="2"/>
      <c r="B410" s="2"/>
      <c r="C410" s="3"/>
      <c r="D410" s="3"/>
      <c r="E410" s="6"/>
      <c r="F410" s="3" t="str">
        <f>IF($E410="","",MIN($C410*2*$E410/Parameters!$B$4,Parameters!$B$10*$E410/Parameters!$B$4))</f>
        <v/>
      </c>
      <c r="G410" s="3" t="str">
        <f>IF($F410="","",MAX(0,$F410-Parameters!$B$9))</f>
        <v/>
      </c>
      <c r="H410" s="3" t="str">
        <f>IF($G410="","",$G410*Parameters!$B$6)</f>
        <v/>
      </c>
      <c r="I410" s="3" t="str">
        <f t="shared" si="12"/>
        <v/>
      </c>
      <c r="J410" s="3" t="str">
        <f>IF($E410="","",($C410+$D410)*$E410/Parameters!$B$4)</f>
        <v/>
      </c>
      <c r="K410" s="3" t="str">
        <f t="shared" si="13"/>
        <v/>
      </c>
    </row>
    <row r="411" spans="1:11" x14ac:dyDescent="0.25">
      <c r="A411" s="2"/>
      <c r="B411" s="2"/>
      <c r="C411" s="3"/>
      <c r="D411" s="3"/>
      <c r="E411" s="6"/>
      <c r="F411" s="3" t="str">
        <f>IF($E411="","",MIN($C411*2*$E411/Parameters!$B$4,Parameters!$B$10*$E411/Parameters!$B$4))</f>
        <v/>
      </c>
      <c r="G411" s="3" t="str">
        <f>IF($F411="","",MAX(0,$F411-Parameters!$B$9))</f>
        <v/>
      </c>
      <c r="H411" s="3" t="str">
        <f>IF($G411="","",$G411*Parameters!$B$6)</f>
        <v/>
      </c>
      <c r="I411" s="3" t="str">
        <f t="shared" si="12"/>
        <v/>
      </c>
      <c r="J411" s="3" t="str">
        <f>IF($E411="","",($C411+$D411)*$E411/Parameters!$B$4)</f>
        <v/>
      </c>
      <c r="K411" s="3" t="str">
        <f t="shared" si="13"/>
        <v/>
      </c>
    </row>
    <row r="412" spans="1:11" x14ac:dyDescent="0.25">
      <c r="A412" s="2"/>
      <c r="B412" s="2"/>
      <c r="C412" s="3"/>
      <c r="D412" s="3"/>
      <c r="E412" s="6"/>
      <c r="F412" s="3" t="str">
        <f>IF($E412="","",MIN($C412*2*$E412/Parameters!$B$4,Parameters!$B$10*$E412/Parameters!$B$4))</f>
        <v/>
      </c>
      <c r="G412" s="3" t="str">
        <f>IF($F412="","",MAX(0,$F412-Parameters!$B$9))</f>
        <v/>
      </c>
      <c r="H412" s="3" t="str">
        <f>IF($G412="","",$G412*Parameters!$B$6)</f>
        <v/>
      </c>
      <c r="I412" s="3" t="str">
        <f t="shared" si="12"/>
        <v/>
      </c>
      <c r="J412" s="3" t="str">
        <f>IF($E412="","",($C412+$D412)*$E412/Parameters!$B$4)</f>
        <v/>
      </c>
      <c r="K412" s="3" t="str">
        <f t="shared" si="13"/>
        <v/>
      </c>
    </row>
    <row r="413" spans="1:11" x14ac:dyDescent="0.25">
      <c r="A413" s="2"/>
      <c r="B413" s="2"/>
      <c r="C413" s="3"/>
      <c r="D413" s="3"/>
      <c r="E413" s="6"/>
      <c r="F413" s="3" t="str">
        <f>IF($E413="","",MIN($C413*2*$E413/Parameters!$B$4,Parameters!$B$10*$E413/Parameters!$B$4))</f>
        <v/>
      </c>
      <c r="G413" s="3" t="str">
        <f>IF($F413="","",MAX(0,$F413-Parameters!$B$9))</f>
        <v/>
      </c>
      <c r="H413" s="3" t="str">
        <f>IF($G413="","",$G413*Parameters!$B$6)</f>
        <v/>
      </c>
      <c r="I413" s="3" t="str">
        <f t="shared" si="12"/>
        <v/>
      </c>
      <c r="J413" s="3" t="str">
        <f>IF($E413="","",($C413+$D413)*$E413/Parameters!$B$4)</f>
        <v/>
      </c>
      <c r="K413" s="3" t="str">
        <f t="shared" si="13"/>
        <v/>
      </c>
    </row>
    <row r="414" spans="1:11" x14ac:dyDescent="0.25">
      <c r="A414" s="2"/>
      <c r="B414" s="2"/>
      <c r="C414" s="3"/>
      <c r="D414" s="3"/>
      <c r="E414" s="6"/>
      <c r="F414" s="3" t="str">
        <f>IF($E414="","",MIN($C414*2*$E414/Parameters!$B$4,Parameters!$B$10*$E414/Parameters!$B$4))</f>
        <v/>
      </c>
      <c r="G414" s="3" t="str">
        <f>IF($F414="","",MAX(0,$F414-Parameters!$B$9))</f>
        <v/>
      </c>
      <c r="H414" s="3" t="str">
        <f>IF($G414="","",$G414*Parameters!$B$6)</f>
        <v/>
      </c>
      <c r="I414" s="3" t="str">
        <f t="shared" si="12"/>
        <v/>
      </c>
      <c r="J414" s="3" t="str">
        <f>IF($E414="","",($C414+$D414)*$E414/Parameters!$B$4)</f>
        <v/>
      </c>
      <c r="K414" s="3" t="str">
        <f t="shared" si="13"/>
        <v/>
      </c>
    </row>
    <row r="415" spans="1:11" x14ac:dyDescent="0.25">
      <c r="A415" s="2"/>
      <c r="B415" s="2"/>
      <c r="C415" s="3"/>
      <c r="D415" s="3"/>
      <c r="E415" s="6"/>
      <c r="F415" s="3" t="str">
        <f>IF($E415="","",MIN($C415*2*$E415/Parameters!$B$4,Parameters!$B$10*$E415/Parameters!$B$4))</f>
        <v/>
      </c>
      <c r="G415" s="3" t="str">
        <f>IF($F415="","",MAX(0,$F415-Parameters!$B$9))</f>
        <v/>
      </c>
      <c r="H415" s="3" t="str">
        <f>IF($G415="","",$G415*Parameters!$B$6)</f>
        <v/>
      </c>
      <c r="I415" s="3" t="str">
        <f t="shared" si="12"/>
        <v/>
      </c>
      <c r="J415" s="3" t="str">
        <f>IF($E415="","",($C415+$D415)*$E415/Parameters!$B$4)</f>
        <v/>
      </c>
      <c r="K415" s="3" t="str">
        <f t="shared" si="13"/>
        <v/>
      </c>
    </row>
    <row r="416" spans="1:11" x14ac:dyDescent="0.25">
      <c r="A416" s="2"/>
      <c r="B416" s="2"/>
      <c r="C416" s="3"/>
      <c r="D416" s="3"/>
      <c r="E416" s="6"/>
      <c r="F416" s="3" t="str">
        <f>IF($E416="","",MIN($C416*2*$E416/Parameters!$B$4,Parameters!$B$10*$E416/Parameters!$B$4))</f>
        <v/>
      </c>
      <c r="G416" s="3" t="str">
        <f>IF($F416="","",MAX(0,$F416-Parameters!$B$9))</f>
        <v/>
      </c>
      <c r="H416" s="3" t="str">
        <f>IF($G416="","",$G416*Parameters!$B$6)</f>
        <v/>
      </c>
      <c r="I416" s="3" t="str">
        <f t="shared" si="12"/>
        <v/>
      </c>
      <c r="J416" s="3" t="str">
        <f>IF($E416="","",($C416+$D416)*$E416/Parameters!$B$4)</f>
        <v/>
      </c>
      <c r="K416" s="3" t="str">
        <f t="shared" si="13"/>
        <v/>
      </c>
    </row>
    <row r="417" spans="1:11" x14ac:dyDescent="0.25">
      <c r="A417" s="2"/>
      <c r="B417" s="2"/>
      <c r="C417" s="3"/>
      <c r="D417" s="3"/>
      <c r="E417" s="6"/>
      <c r="F417" s="3" t="str">
        <f>IF($E417="","",MIN($C417*2*$E417/Parameters!$B$4,Parameters!$B$10*$E417/Parameters!$B$4))</f>
        <v/>
      </c>
      <c r="G417" s="3" t="str">
        <f>IF($F417="","",MAX(0,$F417-Parameters!$B$9))</f>
        <v/>
      </c>
      <c r="H417" s="3" t="str">
        <f>IF($G417="","",$G417*Parameters!$B$6)</f>
        <v/>
      </c>
      <c r="I417" s="3" t="str">
        <f t="shared" si="12"/>
        <v/>
      </c>
      <c r="J417" s="3" t="str">
        <f>IF($E417="","",($C417+$D417)*$E417/Parameters!$B$4)</f>
        <v/>
      </c>
      <c r="K417" s="3" t="str">
        <f t="shared" si="13"/>
        <v/>
      </c>
    </row>
    <row r="418" spans="1:11" x14ac:dyDescent="0.25">
      <c r="A418" s="2"/>
      <c r="B418" s="2"/>
      <c r="C418" s="3"/>
      <c r="D418" s="3"/>
      <c r="E418" s="6"/>
      <c r="F418" s="3" t="str">
        <f>IF($E418="","",MIN($C418*2*$E418/Parameters!$B$4,Parameters!$B$10*$E418/Parameters!$B$4))</f>
        <v/>
      </c>
      <c r="G418" s="3" t="str">
        <f>IF($F418="","",MAX(0,$F418-Parameters!$B$9))</f>
        <v/>
      </c>
      <c r="H418" s="3" t="str">
        <f>IF($G418="","",$G418*Parameters!$B$6)</f>
        <v/>
      </c>
      <c r="I418" s="3" t="str">
        <f t="shared" si="12"/>
        <v/>
      </c>
      <c r="J418" s="3" t="str">
        <f>IF($E418="","",($C418+$D418)*$E418/Parameters!$B$4)</f>
        <v/>
      </c>
      <c r="K418" s="3" t="str">
        <f t="shared" si="13"/>
        <v/>
      </c>
    </row>
    <row r="419" spans="1:11" x14ac:dyDescent="0.25">
      <c r="A419" s="2"/>
      <c r="B419" s="2"/>
      <c r="C419" s="3"/>
      <c r="D419" s="3"/>
      <c r="E419" s="6"/>
      <c r="F419" s="3" t="str">
        <f>IF($E419="","",MIN($C419*2*$E419/Parameters!$B$4,Parameters!$B$10*$E419/Parameters!$B$4))</f>
        <v/>
      </c>
      <c r="G419" s="3" t="str">
        <f>IF($F419="","",MAX(0,$F419-Parameters!$B$9))</f>
        <v/>
      </c>
      <c r="H419" s="3" t="str">
        <f>IF($G419="","",$G419*Parameters!$B$6)</f>
        <v/>
      </c>
      <c r="I419" s="3" t="str">
        <f t="shared" si="12"/>
        <v/>
      </c>
      <c r="J419" s="3" t="str">
        <f>IF($E419="","",($C419+$D419)*$E419/Parameters!$B$4)</f>
        <v/>
      </c>
      <c r="K419" s="3" t="str">
        <f t="shared" si="13"/>
        <v/>
      </c>
    </row>
    <row r="420" spans="1:11" x14ac:dyDescent="0.25">
      <c r="A420" s="2"/>
      <c r="B420" s="2"/>
      <c r="C420" s="3"/>
      <c r="D420" s="3"/>
      <c r="E420" s="6"/>
      <c r="F420" s="3" t="str">
        <f>IF($E420="","",MIN($C420*2*$E420/Parameters!$B$4,Parameters!$B$10*$E420/Parameters!$B$4))</f>
        <v/>
      </c>
      <c r="G420" s="3" t="str">
        <f>IF($F420="","",MAX(0,$F420-Parameters!$B$9))</f>
        <v/>
      </c>
      <c r="H420" s="3" t="str">
        <f>IF($G420="","",$G420*Parameters!$B$6)</f>
        <v/>
      </c>
      <c r="I420" s="3" t="str">
        <f t="shared" si="12"/>
        <v/>
      </c>
      <c r="J420" s="3" t="str">
        <f>IF($E420="","",($C420+$D420)*$E420/Parameters!$B$4)</f>
        <v/>
      </c>
      <c r="K420" s="3" t="str">
        <f t="shared" si="13"/>
        <v/>
      </c>
    </row>
    <row r="421" spans="1:11" x14ac:dyDescent="0.25">
      <c r="A421" s="2"/>
      <c r="B421" s="2"/>
      <c r="C421" s="3"/>
      <c r="D421" s="3"/>
      <c r="E421" s="6"/>
      <c r="F421" s="3" t="str">
        <f>IF($E421="","",MIN($C421*2*$E421/Parameters!$B$4,Parameters!$B$10*$E421/Parameters!$B$4))</f>
        <v/>
      </c>
      <c r="G421" s="3" t="str">
        <f>IF($F421="","",MAX(0,$F421-Parameters!$B$9))</f>
        <v/>
      </c>
      <c r="H421" s="3" t="str">
        <f>IF($G421="","",$G421*Parameters!$B$6)</f>
        <v/>
      </c>
      <c r="I421" s="3" t="str">
        <f t="shared" si="12"/>
        <v/>
      </c>
      <c r="J421" s="3" t="str">
        <f>IF($E421="","",($C421+$D421)*$E421/Parameters!$B$4)</f>
        <v/>
      </c>
      <c r="K421" s="3" t="str">
        <f t="shared" si="13"/>
        <v/>
      </c>
    </row>
    <row r="422" spans="1:11" x14ac:dyDescent="0.25">
      <c r="A422" s="2"/>
      <c r="B422" s="2"/>
      <c r="C422" s="3"/>
      <c r="D422" s="3"/>
      <c r="E422" s="6"/>
      <c r="F422" s="3" t="str">
        <f>IF($E422="","",MIN($C422*2*$E422/Parameters!$B$4,Parameters!$B$10*$E422/Parameters!$B$4))</f>
        <v/>
      </c>
      <c r="G422" s="3" t="str">
        <f>IF($F422="","",MAX(0,$F422-Parameters!$B$9))</f>
        <v/>
      </c>
      <c r="H422" s="3" t="str">
        <f>IF($G422="","",$G422*Parameters!$B$6)</f>
        <v/>
      </c>
      <c r="I422" s="3" t="str">
        <f t="shared" si="12"/>
        <v/>
      </c>
      <c r="J422" s="3" t="str">
        <f>IF($E422="","",($C422+$D422)*$E422/Parameters!$B$4)</f>
        <v/>
      </c>
      <c r="K422" s="3" t="str">
        <f t="shared" si="13"/>
        <v/>
      </c>
    </row>
    <row r="423" spans="1:11" x14ac:dyDescent="0.25">
      <c r="A423" s="2"/>
      <c r="B423" s="2"/>
      <c r="C423" s="3"/>
      <c r="D423" s="3"/>
      <c r="E423" s="6"/>
      <c r="F423" s="3" t="str">
        <f>IF($E423="","",MIN($C423*2*$E423/Parameters!$B$4,Parameters!$B$10*$E423/Parameters!$B$4))</f>
        <v/>
      </c>
      <c r="G423" s="3" t="str">
        <f>IF($F423="","",MAX(0,$F423-Parameters!$B$9))</f>
        <v/>
      </c>
      <c r="H423" s="3" t="str">
        <f>IF($G423="","",$G423*Parameters!$B$6)</f>
        <v/>
      </c>
      <c r="I423" s="3" t="str">
        <f t="shared" si="12"/>
        <v/>
      </c>
      <c r="J423" s="3" t="str">
        <f>IF($E423="","",($C423+$D423)*$E423/Parameters!$B$4)</f>
        <v/>
      </c>
      <c r="K423" s="3" t="str">
        <f t="shared" si="13"/>
        <v/>
      </c>
    </row>
    <row r="424" spans="1:11" x14ac:dyDescent="0.25">
      <c r="A424" s="2"/>
      <c r="B424" s="2"/>
      <c r="C424" s="3"/>
      <c r="D424" s="3"/>
      <c r="E424" s="6"/>
      <c r="F424" s="3" t="str">
        <f>IF($E424="","",MIN($C424*2*$E424/Parameters!$B$4,Parameters!$B$10*$E424/Parameters!$B$4))</f>
        <v/>
      </c>
      <c r="G424" s="3" t="str">
        <f>IF($F424="","",MAX(0,$F424-Parameters!$B$9))</f>
        <v/>
      </c>
      <c r="H424" s="3" t="str">
        <f>IF($G424="","",$G424*Parameters!$B$6)</f>
        <v/>
      </c>
      <c r="I424" s="3" t="str">
        <f t="shared" si="12"/>
        <v/>
      </c>
      <c r="J424" s="3" t="str">
        <f>IF($E424="","",($C424+$D424)*$E424/Parameters!$B$4)</f>
        <v/>
      </c>
      <c r="K424" s="3" t="str">
        <f t="shared" si="13"/>
        <v/>
      </c>
    </row>
    <row r="425" spans="1:11" x14ac:dyDescent="0.25">
      <c r="A425" s="2"/>
      <c r="B425" s="2"/>
      <c r="C425" s="3"/>
      <c r="D425" s="3"/>
      <c r="E425" s="6"/>
      <c r="F425" s="3" t="str">
        <f>IF($E425="","",MIN($C425*2*$E425/Parameters!$B$4,Parameters!$B$10*$E425/Parameters!$B$4))</f>
        <v/>
      </c>
      <c r="G425" s="3" t="str">
        <f>IF($F425="","",MAX(0,$F425-Parameters!$B$9))</f>
        <v/>
      </c>
      <c r="H425" s="3" t="str">
        <f>IF($G425="","",$G425*Parameters!$B$6)</f>
        <v/>
      </c>
      <c r="I425" s="3" t="str">
        <f t="shared" si="12"/>
        <v/>
      </c>
      <c r="J425" s="3" t="str">
        <f>IF($E425="","",($C425+$D425)*$E425/Parameters!$B$4)</f>
        <v/>
      </c>
      <c r="K425" s="3" t="str">
        <f t="shared" si="13"/>
        <v/>
      </c>
    </row>
    <row r="426" spans="1:11" x14ac:dyDescent="0.25">
      <c r="A426" s="2"/>
      <c r="B426" s="2"/>
      <c r="C426" s="3"/>
      <c r="D426" s="3"/>
      <c r="E426" s="6"/>
      <c r="F426" s="3" t="str">
        <f>IF($E426="","",MIN($C426*2*$E426/Parameters!$B$4,Parameters!$B$10*$E426/Parameters!$B$4))</f>
        <v/>
      </c>
      <c r="G426" s="3" t="str">
        <f>IF($F426="","",MAX(0,$F426-Parameters!$B$9))</f>
        <v/>
      </c>
      <c r="H426" s="3" t="str">
        <f>IF($G426="","",$G426*Parameters!$B$6)</f>
        <v/>
      </c>
      <c r="I426" s="3" t="str">
        <f t="shared" si="12"/>
        <v/>
      </c>
      <c r="J426" s="3" t="str">
        <f>IF($E426="","",($C426+$D426)*$E426/Parameters!$B$4)</f>
        <v/>
      </c>
      <c r="K426" s="3" t="str">
        <f t="shared" si="13"/>
        <v/>
      </c>
    </row>
    <row r="427" spans="1:11" x14ac:dyDescent="0.25">
      <c r="A427" s="2"/>
      <c r="B427" s="2"/>
      <c r="C427" s="3"/>
      <c r="D427" s="3"/>
      <c r="E427" s="6"/>
      <c r="F427" s="3" t="str">
        <f>IF($E427="","",MIN($C427*2*$E427/Parameters!$B$4,Parameters!$B$10*$E427/Parameters!$B$4))</f>
        <v/>
      </c>
      <c r="G427" s="3" t="str">
        <f>IF($F427="","",MAX(0,$F427-Parameters!$B$9))</f>
        <v/>
      </c>
      <c r="H427" s="3" t="str">
        <f>IF($G427="","",$G427*Parameters!$B$6)</f>
        <v/>
      </c>
      <c r="I427" s="3" t="str">
        <f t="shared" si="12"/>
        <v/>
      </c>
      <c r="J427" s="3" t="str">
        <f>IF($E427="","",($C427+$D427)*$E427/Parameters!$B$4)</f>
        <v/>
      </c>
      <c r="K427" s="3" t="str">
        <f t="shared" si="13"/>
        <v/>
      </c>
    </row>
    <row r="428" spans="1:11" x14ac:dyDescent="0.25">
      <c r="A428" s="2"/>
      <c r="B428" s="2"/>
      <c r="C428" s="3"/>
      <c r="D428" s="3"/>
      <c r="E428" s="6"/>
      <c r="F428" s="3" t="str">
        <f>IF($E428="","",MIN($C428*2*$E428/Parameters!$B$4,Parameters!$B$10*$E428/Parameters!$B$4))</f>
        <v/>
      </c>
      <c r="G428" s="3" t="str">
        <f>IF($F428="","",MAX(0,$F428-Parameters!$B$9))</f>
        <v/>
      </c>
      <c r="H428" s="3" t="str">
        <f>IF($G428="","",$G428*Parameters!$B$6)</f>
        <v/>
      </c>
      <c r="I428" s="3" t="str">
        <f t="shared" si="12"/>
        <v/>
      </c>
      <c r="J428" s="3" t="str">
        <f>IF($E428="","",($C428+$D428)*$E428/Parameters!$B$4)</f>
        <v/>
      </c>
      <c r="K428" s="3" t="str">
        <f t="shared" si="13"/>
        <v/>
      </c>
    </row>
    <row r="429" spans="1:11" x14ac:dyDescent="0.25">
      <c r="A429" s="2"/>
      <c r="B429" s="2"/>
      <c r="C429" s="3"/>
      <c r="D429" s="3"/>
      <c r="E429" s="6"/>
      <c r="F429" s="3" t="str">
        <f>IF($E429="","",MIN($C429*2*$E429/Parameters!$B$4,Parameters!$B$10*$E429/Parameters!$B$4))</f>
        <v/>
      </c>
      <c r="G429" s="3" t="str">
        <f>IF($F429="","",MAX(0,$F429-Parameters!$B$9))</f>
        <v/>
      </c>
      <c r="H429" s="3" t="str">
        <f>IF($G429="","",$G429*Parameters!$B$6)</f>
        <v/>
      </c>
      <c r="I429" s="3" t="str">
        <f t="shared" si="12"/>
        <v/>
      </c>
      <c r="J429" s="3" t="str">
        <f>IF($E429="","",($C429+$D429)*$E429/Parameters!$B$4)</f>
        <v/>
      </c>
      <c r="K429" s="3" t="str">
        <f t="shared" si="13"/>
        <v/>
      </c>
    </row>
    <row r="430" spans="1:11" x14ac:dyDescent="0.25">
      <c r="A430" s="2"/>
      <c r="B430" s="2"/>
      <c r="C430" s="3"/>
      <c r="D430" s="3"/>
      <c r="E430" s="6"/>
      <c r="F430" s="3" t="str">
        <f>IF($E430="","",MIN($C430*2*$E430/Parameters!$B$4,Parameters!$B$10*$E430/Parameters!$B$4))</f>
        <v/>
      </c>
      <c r="G430" s="3" t="str">
        <f>IF($F430="","",MAX(0,$F430-Parameters!$B$9))</f>
        <v/>
      </c>
      <c r="H430" s="3" t="str">
        <f>IF($G430="","",$G430*Parameters!$B$6)</f>
        <v/>
      </c>
      <c r="I430" s="3" t="str">
        <f t="shared" si="12"/>
        <v/>
      </c>
      <c r="J430" s="3" t="str">
        <f>IF($E430="","",($C430+$D430)*$E430/Parameters!$B$4)</f>
        <v/>
      </c>
      <c r="K430" s="3" t="str">
        <f t="shared" si="13"/>
        <v/>
      </c>
    </row>
    <row r="431" spans="1:11" x14ac:dyDescent="0.25">
      <c r="A431" s="2"/>
      <c r="B431" s="2"/>
      <c r="C431" s="3"/>
      <c r="D431" s="3"/>
      <c r="E431" s="6"/>
      <c r="F431" s="3" t="str">
        <f>IF($E431="","",MIN($C431*2*$E431/Parameters!$B$4,Parameters!$B$10*$E431/Parameters!$B$4))</f>
        <v/>
      </c>
      <c r="G431" s="3" t="str">
        <f>IF($F431="","",MAX(0,$F431-Parameters!$B$9))</f>
        <v/>
      </c>
      <c r="H431" s="3" t="str">
        <f>IF($G431="","",$G431*Parameters!$B$6)</f>
        <v/>
      </c>
      <c r="I431" s="3" t="str">
        <f t="shared" si="12"/>
        <v/>
      </c>
      <c r="J431" s="3" t="str">
        <f>IF($E431="","",($C431+$D431)*$E431/Parameters!$B$4)</f>
        <v/>
      </c>
      <c r="K431" s="3" t="str">
        <f t="shared" si="13"/>
        <v/>
      </c>
    </row>
    <row r="432" spans="1:11" x14ac:dyDescent="0.25">
      <c r="A432" s="2"/>
      <c r="B432" s="2"/>
      <c r="C432" s="3"/>
      <c r="D432" s="3"/>
      <c r="E432" s="6"/>
      <c r="F432" s="3" t="str">
        <f>IF($E432="","",MIN($C432*2*$E432/Parameters!$B$4,Parameters!$B$10*$E432/Parameters!$B$4))</f>
        <v/>
      </c>
      <c r="G432" s="3" t="str">
        <f>IF($F432="","",MAX(0,$F432-Parameters!$B$9))</f>
        <v/>
      </c>
      <c r="H432" s="3" t="str">
        <f>IF($G432="","",$G432*Parameters!$B$6)</f>
        <v/>
      </c>
      <c r="I432" s="3" t="str">
        <f t="shared" si="12"/>
        <v/>
      </c>
      <c r="J432" s="3" t="str">
        <f>IF($E432="","",($C432+$D432)*$E432/Parameters!$B$4)</f>
        <v/>
      </c>
      <c r="K432" s="3" t="str">
        <f t="shared" si="13"/>
        <v/>
      </c>
    </row>
    <row r="433" spans="1:11" x14ac:dyDescent="0.25">
      <c r="A433" s="2"/>
      <c r="B433" s="2"/>
      <c r="C433" s="3"/>
      <c r="D433" s="3"/>
      <c r="E433" s="6"/>
      <c r="F433" s="3" t="str">
        <f>IF($E433="","",MIN($C433*2*$E433/Parameters!$B$4,Parameters!$B$10*$E433/Parameters!$B$4))</f>
        <v/>
      </c>
      <c r="G433" s="3" t="str">
        <f>IF($F433="","",MAX(0,$F433-Parameters!$B$9))</f>
        <v/>
      </c>
      <c r="H433" s="3" t="str">
        <f>IF($G433="","",$G433*Parameters!$B$6)</f>
        <v/>
      </c>
      <c r="I433" s="3" t="str">
        <f t="shared" si="12"/>
        <v/>
      </c>
      <c r="J433" s="3" t="str">
        <f>IF($E433="","",($C433+$D433)*$E433/Parameters!$B$4)</f>
        <v/>
      </c>
      <c r="K433" s="3" t="str">
        <f t="shared" si="13"/>
        <v/>
      </c>
    </row>
    <row r="434" spans="1:11" x14ac:dyDescent="0.25">
      <c r="A434" s="2"/>
      <c r="B434" s="2"/>
      <c r="C434" s="3"/>
      <c r="D434" s="3"/>
      <c r="E434" s="6"/>
      <c r="F434" s="3" t="str">
        <f>IF($E434="","",MIN($C434*2*$E434/Parameters!$B$4,Parameters!$B$10*$E434/Parameters!$B$4))</f>
        <v/>
      </c>
      <c r="G434" s="3" t="str">
        <f>IF($F434="","",MAX(0,$F434-Parameters!$B$9))</f>
        <v/>
      </c>
      <c r="H434" s="3" t="str">
        <f>IF($G434="","",$G434*Parameters!$B$6)</f>
        <v/>
      </c>
      <c r="I434" s="3" t="str">
        <f t="shared" si="12"/>
        <v/>
      </c>
      <c r="J434" s="3" t="str">
        <f>IF($E434="","",($C434+$D434)*$E434/Parameters!$B$4)</f>
        <v/>
      </c>
      <c r="K434" s="3" t="str">
        <f t="shared" si="13"/>
        <v/>
      </c>
    </row>
    <row r="435" spans="1:11" x14ac:dyDescent="0.25">
      <c r="A435" s="2"/>
      <c r="B435" s="2"/>
      <c r="C435" s="3"/>
      <c r="D435" s="3"/>
      <c r="E435" s="6"/>
      <c r="F435" s="3" t="str">
        <f>IF($E435="","",MIN($C435*2*$E435/Parameters!$B$4,Parameters!$B$10*$E435/Parameters!$B$4))</f>
        <v/>
      </c>
      <c r="G435" s="3" t="str">
        <f>IF($F435="","",MAX(0,$F435-Parameters!$B$9))</f>
        <v/>
      </c>
      <c r="H435" s="3" t="str">
        <f>IF($G435="","",$G435*Parameters!$B$6)</f>
        <v/>
      </c>
      <c r="I435" s="3" t="str">
        <f t="shared" si="12"/>
        <v/>
      </c>
      <c r="J435" s="3" t="str">
        <f>IF($E435="","",($C435+$D435)*$E435/Parameters!$B$4)</f>
        <v/>
      </c>
      <c r="K435" s="3" t="str">
        <f t="shared" si="13"/>
        <v/>
      </c>
    </row>
    <row r="436" spans="1:11" x14ac:dyDescent="0.25">
      <c r="A436" s="2"/>
      <c r="B436" s="2"/>
      <c r="C436" s="3"/>
      <c r="D436" s="3"/>
      <c r="E436" s="6"/>
      <c r="F436" s="3" t="str">
        <f>IF($E436="","",MIN($C436*2*$E436/Parameters!$B$4,Parameters!$B$10*$E436/Parameters!$B$4))</f>
        <v/>
      </c>
      <c r="G436" s="3" t="str">
        <f>IF($F436="","",MAX(0,$F436-Parameters!$B$9))</f>
        <v/>
      </c>
      <c r="H436" s="3" t="str">
        <f>IF($G436="","",$G436*Parameters!$B$6)</f>
        <v/>
      </c>
      <c r="I436" s="3" t="str">
        <f t="shared" si="12"/>
        <v/>
      </c>
      <c r="J436" s="3" t="str">
        <f>IF($E436="","",($C436+$D436)*$E436/Parameters!$B$4)</f>
        <v/>
      </c>
      <c r="K436" s="3" t="str">
        <f t="shared" si="13"/>
        <v/>
      </c>
    </row>
    <row r="437" spans="1:11" x14ac:dyDescent="0.25">
      <c r="A437" s="2"/>
      <c r="B437" s="2"/>
      <c r="C437" s="3"/>
      <c r="D437" s="3"/>
      <c r="E437" s="6"/>
      <c r="F437" s="3" t="str">
        <f>IF($E437="","",MIN($C437*2*$E437/Parameters!$B$4,Parameters!$B$10*$E437/Parameters!$B$4))</f>
        <v/>
      </c>
      <c r="G437" s="3" t="str">
        <f>IF($F437="","",MAX(0,$F437-Parameters!$B$9))</f>
        <v/>
      </c>
      <c r="H437" s="3" t="str">
        <f>IF($G437="","",$G437*Parameters!$B$6)</f>
        <v/>
      </c>
      <c r="I437" s="3" t="str">
        <f t="shared" si="12"/>
        <v/>
      </c>
      <c r="J437" s="3" t="str">
        <f>IF($E437="","",($C437+$D437)*$E437/Parameters!$B$4)</f>
        <v/>
      </c>
      <c r="K437" s="3" t="str">
        <f t="shared" si="13"/>
        <v/>
      </c>
    </row>
    <row r="438" spans="1:11" x14ac:dyDescent="0.25">
      <c r="A438" s="2"/>
      <c r="B438" s="2"/>
      <c r="C438" s="3"/>
      <c r="D438" s="3"/>
      <c r="E438" s="6"/>
      <c r="F438" s="3" t="str">
        <f>IF($E438="","",MIN($C438*2*$E438/Parameters!$B$4,Parameters!$B$10*$E438/Parameters!$B$4))</f>
        <v/>
      </c>
      <c r="G438" s="3" t="str">
        <f>IF($F438="","",MAX(0,$F438-Parameters!$B$9))</f>
        <v/>
      </c>
      <c r="H438" s="3" t="str">
        <f>IF($G438="","",$G438*Parameters!$B$6)</f>
        <v/>
      </c>
      <c r="I438" s="3" t="str">
        <f t="shared" si="12"/>
        <v/>
      </c>
      <c r="J438" s="3" t="str">
        <f>IF($E438="","",($C438+$D438)*$E438/Parameters!$B$4)</f>
        <v/>
      </c>
      <c r="K438" s="3" t="str">
        <f t="shared" si="13"/>
        <v/>
      </c>
    </row>
    <row r="439" spans="1:11" x14ac:dyDescent="0.25">
      <c r="A439" s="2"/>
      <c r="B439" s="2"/>
      <c r="C439" s="3"/>
      <c r="D439" s="3"/>
      <c r="E439" s="6"/>
      <c r="F439" s="3" t="str">
        <f>IF($E439="","",MIN($C439*2*$E439/Parameters!$B$4,Parameters!$B$10*$E439/Parameters!$B$4))</f>
        <v/>
      </c>
      <c r="G439" s="3" t="str">
        <f>IF($F439="","",MAX(0,$F439-Parameters!$B$9))</f>
        <v/>
      </c>
      <c r="H439" s="3" t="str">
        <f>IF($G439="","",$G439*Parameters!$B$6)</f>
        <v/>
      </c>
      <c r="I439" s="3" t="str">
        <f t="shared" si="12"/>
        <v/>
      </c>
      <c r="J439" s="3" t="str">
        <f>IF($E439="","",($C439+$D439)*$E439/Parameters!$B$4)</f>
        <v/>
      </c>
      <c r="K439" s="3" t="str">
        <f t="shared" si="13"/>
        <v/>
      </c>
    </row>
    <row r="440" spans="1:11" x14ac:dyDescent="0.25">
      <c r="A440" s="2"/>
      <c r="B440" s="2"/>
      <c r="C440" s="3"/>
      <c r="D440" s="3"/>
      <c r="E440" s="6"/>
      <c r="F440" s="3" t="str">
        <f>IF($E440="","",MIN($C440*2*$E440/Parameters!$B$4,Parameters!$B$10*$E440/Parameters!$B$4))</f>
        <v/>
      </c>
      <c r="G440" s="3" t="str">
        <f>IF($F440="","",MAX(0,$F440-Parameters!$B$9))</f>
        <v/>
      </c>
      <c r="H440" s="3" t="str">
        <f>IF($G440="","",$G440*Parameters!$B$6)</f>
        <v/>
      </c>
      <c r="I440" s="3" t="str">
        <f t="shared" si="12"/>
        <v/>
      </c>
      <c r="J440" s="3" t="str">
        <f>IF($E440="","",($C440+$D440)*$E440/Parameters!$B$4)</f>
        <v/>
      </c>
      <c r="K440" s="3" t="str">
        <f t="shared" si="13"/>
        <v/>
      </c>
    </row>
    <row r="441" spans="1:11" x14ac:dyDescent="0.25">
      <c r="A441" s="2"/>
      <c r="B441" s="2"/>
      <c r="C441" s="3"/>
      <c r="D441" s="3"/>
      <c r="E441" s="6"/>
      <c r="F441" s="3" t="str">
        <f>IF($E441="","",MIN($C441*2*$E441/Parameters!$B$4,Parameters!$B$10*$E441/Parameters!$B$4))</f>
        <v/>
      </c>
      <c r="G441" s="3" t="str">
        <f>IF($F441="","",MAX(0,$F441-Parameters!$B$9))</f>
        <v/>
      </c>
      <c r="H441" s="3" t="str">
        <f>IF($G441="","",$G441*Parameters!$B$6)</f>
        <v/>
      </c>
      <c r="I441" s="3" t="str">
        <f t="shared" si="12"/>
        <v/>
      </c>
      <c r="J441" s="3" t="str">
        <f>IF($E441="","",($C441+$D441)*$E441/Parameters!$B$4)</f>
        <v/>
      </c>
      <c r="K441" s="3" t="str">
        <f t="shared" si="13"/>
        <v/>
      </c>
    </row>
    <row r="442" spans="1:11" x14ac:dyDescent="0.25">
      <c r="A442" s="2"/>
      <c r="B442" s="2"/>
      <c r="C442" s="3"/>
      <c r="D442" s="3"/>
      <c r="E442" s="6"/>
      <c r="F442" s="3" t="str">
        <f>IF($E442="","",MIN($C442*2*$E442/Parameters!$B$4,Parameters!$B$10*$E442/Parameters!$B$4))</f>
        <v/>
      </c>
      <c r="G442" s="3" t="str">
        <f>IF($F442="","",MAX(0,$F442-Parameters!$B$9))</f>
        <v/>
      </c>
      <c r="H442" s="3" t="str">
        <f>IF($G442="","",$G442*Parameters!$B$6)</f>
        <v/>
      </c>
      <c r="I442" s="3" t="str">
        <f t="shared" si="12"/>
        <v/>
      </c>
      <c r="J442" s="3" t="str">
        <f>IF($E442="","",($C442+$D442)*$E442/Parameters!$B$4)</f>
        <v/>
      </c>
      <c r="K442" s="3" t="str">
        <f t="shared" si="13"/>
        <v/>
      </c>
    </row>
    <row r="443" spans="1:11" x14ac:dyDescent="0.25">
      <c r="A443" s="2"/>
      <c r="B443" s="2"/>
      <c r="C443" s="3"/>
      <c r="D443" s="3"/>
      <c r="E443" s="6"/>
      <c r="F443" s="3" t="str">
        <f>IF($E443="","",MIN($C443*2*$E443/Parameters!$B$4,Parameters!$B$10*$E443/Parameters!$B$4))</f>
        <v/>
      </c>
      <c r="G443" s="3" t="str">
        <f>IF($F443="","",MAX(0,$F443-Parameters!$B$9))</f>
        <v/>
      </c>
      <c r="H443" s="3" t="str">
        <f>IF($G443="","",$G443*Parameters!$B$6)</f>
        <v/>
      </c>
      <c r="I443" s="3" t="str">
        <f t="shared" si="12"/>
        <v/>
      </c>
      <c r="J443" s="3" t="str">
        <f>IF($E443="","",($C443+$D443)*$E443/Parameters!$B$4)</f>
        <v/>
      </c>
      <c r="K443" s="3" t="str">
        <f t="shared" si="13"/>
        <v/>
      </c>
    </row>
    <row r="444" spans="1:11" x14ac:dyDescent="0.25">
      <c r="A444" s="2"/>
      <c r="B444" s="2"/>
      <c r="C444" s="3"/>
      <c r="D444" s="3"/>
      <c r="E444" s="6"/>
      <c r="F444" s="3" t="str">
        <f>IF($E444="","",MIN($C444*2*$E444/Parameters!$B$4,Parameters!$B$10*$E444/Parameters!$B$4))</f>
        <v/>
      </c>
      <c r="G444" s="3" t="str">
        <f>IF($F444="","",MAX(0,$F444-Parameters!$B$9))</f>
        <v/>
      </c>
      <c r="H444" s="3" t="str">
        <f>IF($G444="","",$G444*Parameters!$B$6)</f>
        <v/>
      </c>
      <c r="I444" s="3" t="str">
        <f t="shared" si="12"/>
        <v/>
      </c>
      <c r="J444" s="3" t="str">
        <f>IF($E444="","",($C444+$D444)*$E444/Parameters!$B$4)</f>
        <v/>
      </c>
      <c r="K444" s="3" t="str">
        <f t="shared" si="13"/>
        <v/>
      </c>
    </row>
    <row r="445" spans="1:11" x14ac:dyDescent="0.25">
      <c r="A445" s="2"/>
      <c r="B445" s="2"/>
      <c r="C445" s="3"/>
      <c r="D445" s="3"/>
      <c r="E445" s="6"/>
      <c r="F445" s="3" t="str">
        <f>IF($E445="","",MIN($C445*2*$E445/Parameters!$B$4,Parameters!$B$10*$E445/Parameters!$B$4))</f>
        <v/>
      </c>
      <c r="G445" s="3" t="str">
        <f>IF($F445="","",MAX(0,$F445-Parameters!$B$9))</f>
        <v/>
      </c>
      <c r="H445" s="3" t="str">
        <f>IF($G445="","",$G445*Parameters!$B$6)</f>
        <v/>
      </c>
      <c r="I445" s="3" t="str">
        <f t="shared" si="12"/>
        <v/>
      </c>
      <c r="J445" s="3" t="str">
        <f>IF($E445="","",($C445+$D445)*$E445/Parameters!$B$4)</f>
        <v/>
      </c>
      <c r="K445" s="3" t="str">
        <f t="shared" si="13"/>
        <v/>
      </c>
    </row>
    <row r="446" spans="1:11" x14ac:dyDescent="0.25">
      <c r="A446" s="2"/>
      <c r="B446" s="2"/>
      <c r="C446" s="3"/>
      <c r="D446" s="3"/>
      <c r="E446" s="6"/>
      <c r="F446" s="3" t="str">
        <f>IF($E446="","",MIN($C446*2*$E446/Parameters!$B$4,Parameters!$B$10*$E446/Parameters!$B$4))</f>
        <v/>
      </c>
      <c r="G446" s="3" t="str">
        <f>IF($F446="","",MAX(0,$F446-Parameters!$B$9))</f>
        <v/>
      </c>
      <c r="H446" s="3" t="str">
        <f>IF($G446="","",$G446*Parameters!$B$6)</f>
        <v/>
      </c>
      <c r="I446" s="3" t="str">
        <f t="shared" si="12"/>
        <v/>
      </c>
      <c r="J446" s="3" t="str">
        <f>IF($E446="","",($C446+$D446)*$E446/Parameters!$B$4)</f>
        <v/>
      </c>
      <c r="K446" s="3" t="str">
        <f t="shared" si="13"/>
        <v/>
      </c>
    </row>
    <row r="447" spans="1:11" x14ac:dyDescent="0.25">
      <c r="A447" s="2"/>
      <c r="B447" s="2"/>
      <c r="C447" s="3"/>
      <c r="D447" s="3"/>
      <c r="E447" s="6"/>
      <c r="F447" s="3" t="str">
        <f>IF($E447="","",MIN($C447*2*$E447/Parameters!$B$4,Parameters!$B$10*$E447/Parameters!$B$4))</f>
        <v/>
      </c>
      <c r="G447" s="3" t="str">
        <f>IF($F447="","",MAX(0,$F447-Parameters!$B$9))</f>
        <v/>
      </c>
      <c r="H447" s="3" t="str">
        <f>IF($G447="","",$G447*Parameters!$B$6)</f>
        <v/>
      </c>
      <c r="I447" s="3" t="str">
        <f t="shared" si="12"/>
        <v/>
      </c>
      <c r="J447" s="3" t="str">
        <f>IF($E447="","",($C447+$D447)*$E447/Parameters!$B$4)</f>
        <v/>
      </c>
      <c r="K447" s="3" t="str">
        <f t="shared" si="13"/>
        <v/>
      </c>
    </row>
    <row r="448" spans="1:11" x14ac:dyDescent="0.25">
      <c r="A448" s="2"/>
      <c r="B448" s="2"/>
      <c r="C448" s="3"/>
      <c r="D448" s="3"/>
      <c r="E448" s="6"/>
      <c r="F448" s="3" t="str">
        <f>IF($E448="","",MIN($C448*2*$E448/Parameters!$B$4,Parameters!$B$10*$E448/Parameters!$B$4))</f>
        <v/>
      </c>
      <c r="G448" s="3" t="str">
        <f>IF($F448="","",MAX(0,$F448-Parameters!$B$9))</f>
        <v/>
      </c>
      <c r="H448" s="3" t="str">
        <f>IF($G448="","",$G448*Parameters!$B$6)</f>
        <v/>
      </c>
      <c r="I448" s="3" t="str">
        <f t="shared" si="12"/>
        <v/>
      </c>
      <c r="J448" s="3" t="str">
        <f>IF($E448="","",($C448+$D448)*$E448/Parameters!$B$4)</f>
        <v/>
      </c>
      <c r="K448" s="3" t="str">
        <f t="shared" si="13"/>
        <v/>
      </c>
    </row>
    <row r="449" spans="1:11" x14ac:dyDescent="0.25">
      <c r="A449" s="2"/>
      <c r="B449" s="2"/>
      <c r="C449" s="3"/>
      <c r="D449" s="3"/>
      <c r="E449" s="6"/>
      <c r="F449" s="3" t="str">
        <f>IF($E449="","",MIN($C449*2*$E449/Parameters!$B$4,Parameters!$B$10*$E449/Parameters!$B$4))</f>
        <v/>
      </c>
      <c r="G449" s="3" t="str">
        <f>IF($F449="","",MAX(0,$F449-Parameters!$B$9))</f>
        <v/>
      </c>
      <c r="H449" s="3" t="str">
        <f>IF($G449="","",$G449*Parameters!$B$6)</f>
        <v/>
      </c>
      <c r="I449" s="3" t="str">
        <f t="shared" si="12"/>
        <v/>
      </c>
      <c r="J449" s="3" t="str">
        <f>IF($E449="","",($C449+$D449)*$E449/Parameters!$B$4)</f>
        <v/>
      </c>
      <c r="K449" s="3" t="str">
        <f t="shared" si="13"/>
        <v/>
      </c>
    </row>
    <row r="450" spans="1:11" x14ac:dyDescent="0.25">
      <c r="A450" s="2"/>
      <c r="B450" s="2"/>
      <c r="C450" s="3"/>
      <c r="D450" s="3"/>
      <c r="E450" s="6"/>
      <c r="F450" s="3" t="str">
        <f>IF($E450="","",MIN($C450*2*$E450/Parameters!$B$4,Parameters!$B$10*$E450/Parameters!$B$4))</f>
        <v/>
      </c>
      <c r="G450" s="3" t="str">
        <f>IF($F450="","",MAX(0,$F450-Parameters!$B$9))</f>
        <v/>
      </c>
      <c r="H450" s="3" t="str">
        <f>IF($G450="","",$G450*Parameters!$B$6)</f>
        <v/>
      </c>
      <c r="I450" s="3" t="str">
        <f t="shared" ref="I450:I500" si="14">IF($F450="","",$F450-$H450)</f>
        <v/>
      </c>
      <c r="J450" s="3" t="str">
        <f>IF($E450="","",($C450+$D450)*$E450/Parameters!$B$4)</f>
        <v/>
      </c>
      <c r="K450" s="3" t="str">
        <f t="shared" ref="K450:K500" si="15">IF($E450="","",$I450+$J450)</f>
        <v/>
      </c>
    </row>
    <row r="451" spans="1:11" x14ac:dyDescent="0.25">
      <c r="A451" s="2"/>
      <c r="B451" s="2"/>
      <c r="C451" s="3"/>
      <c r="D451" s="3"/>
      <c r="E451" s="6"/>
      <c r="F451" s="3" t="str">
        <f>IF($E451="","",MIN($C451*2*$E451/Parameters!$B$4,Parameters!$B$10*$E451/Parameters!$B$4))</f>
        <v/>
      </c>
      <c r="G451" s="3" t="str">
        <f>IF($F451="","",MAX(0,$F451-Parameters!$B$9))</f>
        <v/>
      </c>
      <c r="H451" s="3" t="str">
        <f>IF($G451="","",$G451*Parameters!$B$6)</f>
        <v/>
      </c>
      <c r="I451" s="3" t="str">
        <f t="shared" si="14"/>
        <v/>
      </c>
      <c r="J451" s="3" t="str">
        <f>IF($E451="","",($C451+$D451)*$E451/Parameters!$B$4)</f>
        <v/>
      </c>
      <c r="K451" s="3" t="str">
        <f t="shared" si="15"/>
        <v/>
      </c>
    </row>
    <row r="452" spans="1:11" x14ac:dyDescent="0.25">
      <c r="A452" s="2"/>
      <c r="B452" s="2"/>
      <c r="C452" s="3"/>
      <c r="D452" s="3"/>
      <c r="E452" s="6"/>
      <c r="F452" s="3" t="str">
        <f>IF($E452="","",MIN($C452*2*$E452/Parameters!$B$4,Parameters!$B$10*$E452/Parameters!$B$4))</f>
        <v/>
      </c>
      <c r="G452" s="3" t="str">
        <f>IF($F452="","",MAX(0,$F452-Parameters!$B$9))</f>
        <v/>
      </c>
      <c r="H452" s="3" t="str">
        <f>IF($G452="","",$G452*Parameters!$B$6)</f>
        <v/>
      </c>
      <c r="I452" s="3" t="str">
        <f t="shared" si="14"/>
        <v/>
      </c>
      <c r="J452" s="3" t="str">
        <f>IF($E452="","",($C452+$D452)*$E452/Parameters!$B$4)</f>
        <v/>
      </c>
      <c r="K452" s="3" t="str">
        <f t="shared" si="15"/>
        <v/>
      </c>
    </row>
    <row r="453" spans="1:11" x14ac:dyDescent="0.25">
      <c r="A453" s="2"/>
      <c r="B453" s="2"/>
      <c r="C453" s="3"/>
      <c r="D453" s="3"/>
      <c r="E453" s="6"/>
      <c r="F453" s="3" t="str">
        <f>IF($E453="","",MIN($C453*2*$E453/Parameters!$B$4,Parameters!$B$10*$E453/Parameters!$B$4))</f>
        <v/>
      </c>
      <c r="G453" s="3" t="str">
        <f>IF($F453="","",MAX(0,$F453-Parameters!$B$9))</f>
        <v/>
      </c>
      <c r="H453" s="3" t="str">
        <f>IF($G453="","",$G453*Parameters!$B$6)</f>
        <v/>
      </c>
      <c r="I453" s="3" t="str">
        <f t="shared" si="14"/>
        <v/>
      </c>
      <c r="J453" s="3" t="str">
        <f>IF($E453="","",($C453+$D453)*$E453/Parameters!$B$4)</f>
        <v/>
      </c>
      <c r="K453" s="3" t="str">
        <f t="shared" si="15"/>
        <v/>
      </c>
    </row>
    <row r="454" spans="1:11" x14ac:dyDescent="0.25">
      <c r="A454" s="2"/>
      <c r="B454" s="2"/>
      <c r="C454" s="3"/>
      <c r="D454" s="3"/>
      <c r="E454" s="6"/>
      <c r="F454" s="3" t="str">
        <f>IF($E454="","",MIN($C454*2*$E454/Parameters!$B$4,Parameters!$B$10*$E454/Parameters!$B$4))</f>
        <v/>
      </c>
      <c r="G454" s="3" t="str">
        <f>IF($F454="","",MAX(0,$F454-Parameters!$B$9))</f>
        <v/>
      </c>
      <c r="H454" s="3" t="str">
        <f>IF($G454="","",$G454*Parameters!$B$6)</f>
        <v/>
      </c>
      <c r="I454" s="3" t="str">
        <f t="shared" si="14"/>
        <v/>
      </c>
      <c r="J454" s="3" t="str">
        <f>IF($E454="","",($C454+$D454)*$E454/Parameters!$B$4)</f>
        <v/>
      </c>
      <c r="K454" s="3" t="str">
        <f t="shared" si="15"/>
        <v/>
      </c>
    </row>
    <row r="455" spans="1:11" x14ac:dyDescent="0.25">
      <c r="A455" s="2"/>
      <c r="B455" s="2"/>
      <c r="C455" s="3"/>
      <c r="D455" s="3"/>
      <c r="E455" s="6"/>
      <c r="F455" s="3" t="str">
        <f>IF($E455="","",MIN($C455*2*$E455/Parameters!$B$4,Parameters!$B$10*$E455/Parameters!$B$4))</f>
        <v/>
      </c>
      <c r="G455" s="3" t="str">
        <f>IF($F455="","",MAX(0,$F455-Parameters!$B$9))</f>
        <v/>
      </c>
      <c r="H455" s="3" t="str">
        <f>IF($G455="","",$G455*Parameters!$B$6)</f>
        <v/>
      </c>
      <c r="I455" s="3" t="str">
        <f t="shared" si="14"/>
        <v/>
      </c>
      <c r="J455" s="3" t="str">
        <f>IF($E455="","",($C455+$D455)*$E455/Parameters!$B$4)</f>
        <v/>
      </c>
      <c r="K455" s="3" t="str">
        <f t="shared" si="15"/>
        <v/>
      </c>
    </row>
    <row r="456" spans="1:11" x14ac:dyDescent="0.25">
      <c r="A456" s="2"/>
      <c r="B456" s="2"/>
      <c r="C456" s="3"/>
      <c r="D456" s="3"/>
      <c r="E456" s="6"/>
      <c r="F456" s="3" t="str">
        <f>IF($E456="","",MIN($C456*2*$E456/Parameters!$B$4,Parameters!$B$10*$E456/Parameters!$B$4))</f>
        <v/>
      </c>
      <c r="G456" s="3" t="str">
        <f>IF($F456="","",MAX(0,$F456-Parameters!$B$9))</f>
        <v/>
      </c>
      <c r="H456" s="3" t="str">
        <f>IF($G456="","",$G456*Parameters!$B$6)</f>
        <v/>
      </c>
      <c r="I456" s="3" t="str">
        <f t="shared" si="14"/>
        <v/>
      </c>
      <c r="J456" s="3" t="str">
        <f>IF($E456="","",($C456+$D456)*$E456/Parameters!$B$4)</f>
        <v/>
      </c>
      <c r="K456" s="3" t="str">
        <f t="shared" si="15"/>
        <v/>
      </c>
    </row>
    <row r="457" spans="1:11" x14ac:dyDescent="0.25">
      <c r="A457" s="2"/>
      <c r="B457" s="2"/>
      <c r="C457" s="3"/>
      <c r="D457" s="3"/>
      <c r="E457" s="6"/>
      <c r="F457" s="3" t="str">
        <f>IF($E457="","",MIN($C457*2*$E457/Parameters!$B$4,Parameters!$B$10*$E457/Parameters!$B$4))</f>
        <v/>
      </c>
      <c r="G457" s="3" t="str">
        <f>IF($F457="","",MAX(0,$F457-Parameters!$B$9))</f>
        <v/>
      </c>
      <c r="H457" s="3" t="str">
        <f>IF($G457="","",$G457*Parameters!$B$6)</f>
        <v/>
      </c>
      <c r="I457" s="3" t="str">
        <f t="shared" si="14"/>
        <v/>
      </c>
      <c r="J457" s="3" t="str">
        <f>IF($E457="","",($C457+$D457)*$E457/Parameters!$B$4)</f>
        <v/>
      </c>
      <c r="K457" s="3" t="str">
        <f t="shared" si="15"/>
        <v/>
      </c>
    </row>
    <row r="458" spans="1:11" x14ac:dyDescent="0.25">
      <c r="A458" s="2"/>
      <c r="B458" s="2"/>
      <c r="C458" s="3"/>
      <c r="D458" s="3"/>
      <c r="E458" s="6"/>
      <c r="F458" s="3" t="str">
        <f>IF($E458="","",MIN($C458*2*$E458/Parameters!$B$4,Parameters!$B$10*$E458/Parameters!$B$4))</f>
        <v/>
      </c>
      <c r="G458" s="3" t="str">
        <f>IF($F458="","",MAX(0,$F458-Parameters!$B$9))</f>
        <v/>
      </c>
      <c r="H458" s="3" t="str">
        <f>IF($G458="","",$G458*Parameters!$B$6)</f>
        <v/>
      </c>
      <c r="I458" s="3" t="str">
        <f t="shared" si="14"/>
        <v/>
      </c>
      <c r="J458" s="3" t="str">
        <f>IF($E458="","",($C458+$D458)*$E458/Parameters!$B$4)</f>
        <v/>
      </c>
      <c r="K458" s="3" t="str">
        <f t="shared" si="15"/>
        <v/>
      </c>
    </row>
    <row r="459" spans="1:11" x14ac:dyDescent="0.25">
      <c r="A459" s="2"/>
      <c r="B459" s="2"/>
      <c r="C459" s="3"/>
      <c r="D459" s="3"/>
      <c r="E459" s="6"/>
      <c r="F459" s="3" t="str">
        <f>IF($E459="","",MIN($C459*2*$E459/Parameters!$B$4,Parameters!$B$10*$E459/Parameters!$B$4))</f>
        <v/>
      </c>
      <c r="G459" s="3" t="str">
        <f>IF($F459="","",MAX(0,$F459-Parameters!$B$9))</f>
        <v/>
      </c>
      <c r="H459" s="3" t="str">
        <f>IF($G459="","",$G459*Parameters!$B$6)</f>
        <v/>
      </c>
      <c r="I459" s="3" t="str">
        <f t="shared" si="14"/>
        <v/>
      </c>
      <c r="J459" s="3" t="str">
        <f>IF($E459="","",($C459+$D459)*$E459/Parameters!$B$4)</f>
        <v/>
      </c>
      <c r="K459" s="3" t="str">
        <f t="shared" si="15"/>
        <v/>
      </c>
    </row>
    <row r="460" spans="1:11" x14ac:dyDescent="0.25">
      <c r="A460" s="2"/>
      <c r="B460" s="2"/>
      <c r="C460" s="3"/>
      <c r="D460" s="3"/>
      <c r="E460" s="6"/>
      <c r="F460" s="3" t="str">
        <f>IF($E460="","",MIN($C460*2*$E460/Parameters!$B$4,Parameters!$B$10*$E460/Parameters!$B$4))</f>
        <v/>
      </c>
      <c r="G460" s="3" t="str">
        <f>IF($F460="","",MAX(0,$F460-Parameters!$B$9))</f>
        <v/>
      </c>
      <c r="H460" s="3" t="str">
        <f>IF($G460="","",$G460*Parameters!$B$6)</f>
        <v/>
      </c>
      <c r="I460" s="3" t="str">
        <f t="shared" si="14"/>
        <v/>
      </c>
      <c r="J460" s="3" t="str">
        <f>IF($E460="","",($C460+$D460)*$E460/Parameters!$B$4)</f>
        <v/>
      </c>
      <c r="K460" s="3" t="str">
        <f t="shared" si="15"/>
        <v/>
      </c>
    </row>
    <row r="461" spans="1:11" x14ac:dyDescent="0.25">
      <c r="A461" s="2"/>
      <c r="B461" s="2"/>
      <c r="C461" s="3"/>
      <c r="D461" s="3"/>
      <c r="E461" s="6"/>
      <c r="F461" s="3" t="str">
        <f>IF($E461="","",MIN($C461*2*$E461/Parameters!$B$4,Parameters!$B$10*$E461/Parameters!$B$4))</f>
        <v/>
      </c>
      <c r="G461" s="3" t="str">
        <f>IF($F461="","",MAX(0,$F461-Parameters!$B$9))</f>
        <v/>
      </c>
      <c r="H461" s="3" t="str">
        <f>IF($G461="","",$G461*Parameters!$B$6)</f>
        <v/>
      </c>
      <c r="I461" s="3" t="str">
        <f t="shared" si="14"/>
        <v/>
      </c>
      <c r="J461" s="3" t="str">
        <f>IF($E461="","",($C461+$D461)*$E461/Parameters!$B$4)</f>
        <v/>
      </c>
      <c r="K461" s="3" t="str">
        <f t="shared" si="15"/>
        <v/>
      </c>
    </row>
    <row r="462" spans="1:11" x14ac:dyDescent="0.25">
      <c r="A462" s="2"/>
      <c r="B462" s="2"/>
      <c r="C462" s="3"/>
      <c r="D462" s="3"/>
      <c r="E462" s="6"/>
      <c r="F462" s="3" t="str">
        <f>IF($E462="","",MIN($C462*2*$E462/Parameters!$B$4,Parameters!$B$10*$E462/Parameters!$B$4))</f>
        <v/>
      </c>
      <c r="G462" s="3" t="str">
        <f>IF($F462="","",MAX(0,$F462-Parameters!$B$9))</f>
        <v/>
      </c>
      <c r="H462" s="3" t="str">
        <f>IF($G462="","",$G462*Parameters!$B$6)</f>
        <v/>
      </c>
      <c r="I462" s="3" t="str">
        <f t="shared" si="14"/>
        <v/>
      </c>
      <c r="J462" s="3" t="str">
        <f>IF($E462="","",($C462+$D462)*$E462/Parameters!$B$4)</f>
        <v/>
      </c>
      <c r="K462" s="3" t="str">
        <f t="shared" si="15"/>
        <v/>
      </c>
    </row>
    <row r="463" spans="1:11" x14ac:dyDescent="0.25">
      <c r="A463" s="2"/>
      <c r="B463" s="2"/>
      <c r="C463" s="3"/>
      <c r="D463" s="3"/>
      <c r="E463" s="6"/>
      <c r="F463" s="3" t="str">
        <f>IF($E463="","",MIN($C463*2*$E463/Parameters!$B$4,Parameters!$B$10*$E463/Parameters!$B$4))</f>
        <v/>
      </c>
      <c r="G463" s="3" t="str">
        <f>IF($F463="","",MAX(0,$F463-Parameters!$B$9))</f>
        <v/>
      </c>
      <c r="H463" s="3" t="str">
        <f>IF($G463="","",$G463*Parameters!$B$6)</f>
        <v/>
      </c>
      <c r="I463" s="3" t="str">
        <f t="shared" si="14"/>
        <v/>
      </c>
      <c r="J463" s="3" t="str">
        <f>IF($E463="","",($C463+$D463)*$E463/Parameters!$B$4)</f>
        <v/>
      </c>
      <c r="K463" s="3" t="str">
        <f t="shared" si="15"/>
        <v/>
      </c>
    </row>
    <row r="464" spans="1:11" x14ac:dyDescent="0.25">
      <c r="A464" s="2"/>
      <c r="B464" s="2"/>
      <c r="C464" s="3"/>
      <c r="D464" s="3"/>
      <c r="E464" s="6"/>
      <c r="F464" s="3" t="str">
        <f>IF($E464="","",MIN($C464*2*$E464/Parameters!$B$4,Parameters!$B$10*$E464/Parameters!$B$4))</f>
        <v/>
      </c>
      <c r="G464" s="3" t="str">
        <f>IF($F464="","",MAX(0,$F464-Parameters!$B$9))</f>
        <v/>
      </c>
      <c r="H464" s="3" t="str">
        <f>IF($G464="","",$G464*Parameters!$B$6)</f>
        <v/>
      </c>
      <c r="I464" s="3" t="str">
        <f t="shared" si="14"/>
        <v/>
      </c>
      <c r="J464" s="3" t="str">
        <f>IF($E464="","",($C464+$D464)*$E464/Parameters!$B$4)</f>
        <v/>
      </c>
      <c r="K464" s="3" t="str">
        <f t="shared" si="15"/>
        <v/>
      </c>
    </row>
    <row r="465" spans="1:11" x14ac:dyDescent="0.25">
      <c r="A465" s="2"/>
      <c r="B465" s="2"/>
      <c r="C465" s="3"/>
      <c r="D465" s="3"/>
      <c r="E465" s="6"/>
      <c r="F465" s="3" t="str">
        <f>IF($E465="","",MIN($C465*2*$E465/Parameters!$B$4,Parameters!$B$10*$E465/Parameters!$B$4))</f>
        <v/>
      </c>
      <c r="G465" s="3" t="str">
        <f>IF($F465="","",MAX(0,$F465-Parameters!$B$9))</f>
        <v/>
      </c>
      <c r="H465" s="3" t="str">
        <f>IF($G465="","",$G465*Parameters!$B$6)</f>
        <v/>
      </c>
      <c r="I465" s="3" t="str">
        <f t="shared" si="14"/>
        <v/>
      </c>
      <c r="J465" s="3" t="str">
        <f>IF($E465="","",($C465+$D465)*$E465/Parameters!$B$4)</f>
        <v/>
      </c>
      <c r="K465" s="3" t="str">
        <f t="shared" si="15"/>
        <v/>
      </c>
    </row>
    <row r="466" spans="1:11" x14ac:dyDescent="0.25">
      <c r="A466" s="2"/>
      <c r="B466" s="2"/>
      <c r="C466" s="3"/>
      <c r="D466" s="3"/>
      <c r="E466" s="6"/>
      <c r="F466" s="3" t="str">
        <f>IF($E466="","",MIN($C466*2*$E466/Parameters!$B$4,Parameters!$B$10*$E466/Parameters!$B$4))</f>
        <v/>
      </c>
      <c r="G466" s="3" t="str">
        <f>IF($F466="","",MAX(0,$F466-Parameters!$B$9))</f>
        <v/>
      </c>
      <c r="H466" s="3" t="str">
        <f>IF($G466="","",$G466*Parameters!$B$6)</f>
        <v/>
      </c>
      <c r="I466" s="3" t="str">
        <f t="shared" si="14"/>
        <v/>
      </c>
      <c r="J466" s="3" t="str">
        <f>IF($E466="","",($C466+$D466)*$E466/Parameters!$B$4)</f>
        <v/>
      </c>
      <c r="K466" s="3" t="str">
        <f t="shared" si="15"/>
        <v/>
      </c>
    </row>
    <row r="467" spans="1:11" x14ac:dyDescent="0.25">
      <c r="A467" s="2"/>
      <c r="B467" s="2"/>
      <c r="C467" s="3"/>
      <c r="D467" s="3"/>
      <c r="E467" s="6"/>
      <c r="F467" s="3" t="str">
        <f>IF($E467="","",MIN($C467*2*$E467/Parameters!$B$4,Parameters!$B$10*$E467/Parameters!$B$4))</f>
        <v/>
      </c>
      <c r="G467" s="3" t="str">
        <f>IF($F467="","",MAX(0,$F467-Parameters!$B$9))</f>
        <v/>
      </c>
      <c r="H467" s="3" t="str">
        <f>IF($G467="","",$G467*Parameters!$B$6)</f>
        <v/>
      </c>
      <c r="I467" s="3" t="str">
        <f t="shared" si="14"/>
        <v/>
      </c>
      <c r="J467" s="3" t="str">
        <f>IF($E467="","",($C467+$D467)*$E467/Parameters!$B$4)</f>
        <v/>
      </c>
      <c r="K467" s="3" t="str">
        <f t="shared" si="15"/>
        <v/>
      </c>
    </row>
    <row r="468" spans="1:11" x14ac:dyDescent="0.25">
      <c r="A468" s="2"/>
      <c r="B468" s="2"/>
      <c r="C468" s="3"/>
      <c r="D468" s="3"/>
      <c r="E468" s="6"/>
      <c r="F468" s="3" t="str">
        <f>IF($E468="","",MIN($C468*2*$E468/Parameters!$B$4,Parameters!$B$10*$E468/Parameters!$B$4))</f>
        <v/>
      </c>
      <c r="G468" s="3" t="str">
        <f>IF($F468="","",MAX(0,$F468-Parameters!$B$9))</f>
        <v/>
      </c>
      <c r="H468" s="3" t="str">
        <f>IF($G468="","",$G468*Parameters!$B$6)</f>
        <v/>
      </c>
      <c r="I468" s="3" t="str">
        <f t="shared" si="14"/>
        <v/>
      </c>
      <c r="J468" s="3" t="str">
        <f>IF($E468="","",($C468+$D468)*$E468/Parameters!$B$4)</f>
        <v/>
      </c>
      <c r="K468" s="3" t="str">
        <f t="shared" si="15"/>
        <v/>
      </c>
    </row>
    <row r="469" spans="1:11" x14ac:dyDescent="0.25">
      <c r="A469" s="2"/>
      <c r="B469" s="2"/>
      <c r="C469" s="3"/>
      <c r="D469" s="3"/>
      <c r="E469" s="6"/>
      <c r="F469" s="3" t="str">
        <f>IF($E469="","",MIN($C469*2*$E469/Parameters!$B$4,Parameters!$B$10*$E469/Parameters!$B$4))</f>
        <v/>
      </c>
      <c r="G469" s="3" t="str">
        <f>IF($F469="","",MAX(0,$F469-Parameters!$B$9))</f>
        <v/>
      </c>
      <c r="H469" s="3" t="str">
        <f>IF($G469="","",$G469*Parameters!$B$6)</f>
        <v/>
      </c>
      <c r="I469" s="3" t="str">
        <f t="shared" si="14"/>
        <v/>
      </c>
      <c r="J469" s="3" t="str">
        <f>IF($E469="","",($C469+$D469)*$E469/Parameters!$B$4)</f>
        <v/>
      </c>
      <c r="K469" s="3" t="str">
        <f t="shared" si="15"/>
        <v/>
      </c>
    </row>
    <row r="470" spans="1:11" x14ac:dyDescent="0.25">
      <c r="A470" s="2"/>
      <c r="B470" s="2"/>
      <c r="C470" s="3"/>
      <c r="D470" s="3"/>
      <c r="E470" s="6"/>
      <c r="F470" s="3" t="str">
        <f>IF($E470="","",MIN($C470*2*$E470/Parameters!$B$4,Parameters!$B$10*$E470/Parameters!$B$4))</f>
        <v/>
      </c>
      <c r="G470" s="3" t="str">
        <f>IF($F470="","",MAX(0,$F470-Parameters!$B$9))</f>
        <v/>
      </c>
      <c r="H470" s="3" t="str">
        <f>IF($G470="","",$G470*Parameters!$B$6)</f>
        <v/>
      </c>
      <c r="I470" s="3" t="str">
        <f t="shared" si="14"/>
        <v/>
      </c>
      <c r="J470" s="3" t="str">
        <f>IF($E470="","",($C470+$D470)*$E470/Parameters!$B$4)</f>
        <v/>
      </c>
      <c r="K470" s="3" t="str">
        <f t="shared" si="15"/>
        <v/>
      </c>
    </row>
    <row r="471" spans="1:11" x14ac:dyDescent="0.25">
      <c r="A471" s="2"/>
      <c r="B471" s="2"/>
      <c r="C471" s="3"/>
      <c r="D471" s="3"/>
      <c r="E471" s="6"/>
      <c r="F471" s="3" t="str">
        <f>IF($E471="","",MIN($C471*2*$E471/Parameters!$B$4,Parameters!$B$10*$E471/Parameters!$B$4))</f>
        <v/>
      </c>
      <c r="G471" s="3" t="str">
        <f>IF($F471="","",MAX(0,$F471-Parameters!$B$9))</f>
        <v/>
      </c>
      <c r="H471" s="3" t="str">
        <f>IF($G471="","",$G471*Parameters!$B$6)</f>
        <v/>
      </c>
      <c r="I471" s="3" t="str">
        <f t="shared" si="14"/>
        <v/>
      </c>
      <c r="J471" s="3" t="str">
        <f>IF($E471="","",($C471+$D471)*$E471/Parameters!$B$4)</f>
        <v/>
      </c>
      <c r="K471" s="3" t="str">
        <f t="shared" si="15"/>
        <v/>
      </c>
    </row>
    <row r="472" spans="1:11" x14ac:dyDescent="0.25">
      <c r="A472" s="2"/>
      <c r="B472" s="2"/>
      <c r="C472" s="3"/>
      <c r="D472" s="3"/>
      <c r="E472" s="6"/>
      <c r="F472" s="3" t="str">
        <f>IF($E472="","",MIN($C472*2*$E472/Parameters!$B$4,Parameters!$B$10*$E472/Parameters!$B$4))</f>
        <v/>
      </c>
      <c r="G472" s="3" t="str">
        <f>IF($F472="","",MAX(0,$F472-Parameters!$B$9))</f>
        <v/>
      </c>
      <c r="H472" s="3" t="str">
        <f>IF($G472="","",$G472*Parameters!$B$6)</f>
        <v/>
      </c>
      <c r="I472" s="3" t="str">
        <f t="shared" si="14"/>
        <v/>
      </c>
      <c r="J472" s="3" t="str">
        <f>IF($E472="","",($C472+$D472)*$E472/Parameters!$B$4)</f>
        <v/>
      </c>
      <c r="K472" s="3" t="str">
        <f t="shared" si="15"/>
        <v/>
      </c>
    </row>
    <row r="473" spans="1:11" x14ac:dyDescent="0.25">
      <c r="A473" s="2"/>
      <c r="B473" s="2"/>
      <c r="C473" s="3"/>
      <c r="D473" s="3"/>
      <c r="E473" s="6"/>
      <c r="F473" s="3" t="str">
        <f>IF($E473="","",MIN($C473*2*$E473/Parameters!$B$4,Parameters!$B$10*$E473/Parameters!$B$4))</f>
        <v/>
      </c>
      <c r="G473" s="3" t="str">
        <f>IF($F473="","",MAX(0,$F473-Parameters!$B$9))</f>
        <v/>
      </c>
      <c r="H473" s="3" t="str">
        <f>IF($G473="","",$G473*Parameters!$B$6)</f>
        <v/>
      </c>
      <c r="I473" s="3" t="str">
        <f t="shared" si="14"/>
        <v/>
      </c>
      <c r="J473" s="3" t="str">
        <f>IF($E473="","",($C473+$D473)*$E473/Parameters!$B$4)</f>
        <v/>
      </c>
      <c r="K473" s="3" t="str">
        <f t="shared" si="15"/>
        <v/>
      </c>
    </row>
    <row r="474" spans="1:11" x14ac:dyDescent="0.25">
      <c r="A474" s="2"/>
      <c r="B474" s="2"/>
      <c r="C474" s="3"/>
      <c r="D474" s="3"/>
      <c r="E474" s="6"/>
      <c r="F474" s="3" t="str">
        <f>IF($E474="","",MIN($C474*2*$E474/Parameters!$B$4,Parameters!$B$10*$E474/Parameters!$B$4))</f>
        <v/>
      </c>
      <c r="G474" s="3" t="str">
        <f>IF($F474="","",MAX(0,$F474-Parameters!$B$9))</f>
        <v/>
      </c>
      <c r="H474" s="3" t="str">
        <f>IF($G474="","",$G474*Parameters!$B$6)</f>
        <v/>
      </c>
      <c r="I474" s="3" t="str">
        <f t="shared" si="14"/>
        <v/>
      </c>
      <c r="J474" s="3" t="str">
        <f>IF($E474="","",($C474+$D474)*$E474/Parameters!$B$4)</f>
        <v/>
      </c>
      <c r="K474" s="3" t="str">
        <f t="shared" si="15"/>
        <v/>
      </c>
    </row>
    <row r="475" spans="1:11" x14ac:dyDescent="0.25">
      <c r="A475" s="2"/>
      <c r="B475" s="2"/>
      <c r="C475" s="3"/>
      <c r="D475" s="3"/>
      <c r="E475" s="6"/>
      <c r="F475" s="3" t="str">
        <f>IF($E475="","",MIN($C475*2*$E475/Parameters!$B$4,Parameters!$B$10*$E475/Parameters!$B$4))</f>
        <v/>
      </c>
      <c r="G475" s="3" t="str">
        <f>IF($F475="","",MAX(0,$F475-Parameters!$B$9))</f>
        <v/>
      </c>
      <c r="H475" s="3" t="str">
        <f>IF($G475="","",$G475*Parameters!$B$6)</f>
        <v/>
      </c>
      <c r="I475" s="3" t="str">
        <f t="shared" si="14"/>
        <v/>
      </c>
      <c r="J475" s="3" t="str">
        <f>IF($E475="","",($C475+$D475)*$E475/Parameters!$B$4)</f>
        <v/>
      </c>
      <c r="K475" s="3" t="str">
        <f t="shared" si="15"/>
        <v/>
      </c>
    </row>
    <row r="476" spans="1:11" x14ac:dyDescent="0.25">
      <c r="A476" s="2"/>
      <c r="B476" s="2"/>
      <c r="C476" s="3"/>
      <c r="D476" s="3"/>
      <c r="E476" s="6"/>
      <c r="F476" s="3" t="str">
        <f>IF($E476="","",MIN($C476*2*$E476/Parameters!$B$4,Parameters!$B$10*$E476/Parameters!$B$4))</f>
        <v/>
      </c>
      <c r="G476" s="3" t="str">
        <f>IF($F476="","",MAX(0,$F476-Parameters!$B$9))</f>
        <v/>
      </c>
      <c r="H476" s="3" t="str">
        <f>IF($G476="","",$G476*Parameters!$B$6)</f>
        <v/>
      </c>
      <c r="I476" s="3" t="str">
        <f t="shared" si="14"/>
        <v/>
      </c>
      <c r="J476" s="3" t="str">
        <f>IF($E476="","",($C476+$D476)*$E476/Parameters!$B$4)</f>
        <v/>
      </c>
      <c r="K476" s="3" t="str">
        <f t="shared" si="15"/>
        <v/>
      </c>
    </row>
    <row r="477" spans="1:11" x14ac:dyDescent="0.25">
      <c r="A477" s="2"/>
      <c r="B477" s="2"/>
      <c r="C477" s="3"/>
      <c r="D477" s="3"/>
      <c r="E477" s="6"/>
      <c r="F477" s="3" t="str">
        <f>IF($E477="","",MIN($C477*2*$E477/Parameters!$B$4,Parameters!$B$10*$E477/Parameters!$B$4))</f>
        <v/>
      </c>
      <c r="G477" s="3" t="str">
        <f>IF($F477="","",MAX(0,$F477-Parameters!$B$9))</f>
        <v/>
      </c>
      <c r="H477" s="3" t="str">
        <f>IF($G477="","",$G477*Parameters!$B$6)</f>
        <v/>
      </c>
      <c r="I477" s="3" t="str">
        <f t="shared" si="14"/>
        <v/>
      </c>
      <c r="J477" s="3" t="str">
        <f>IF($E477="","",($C477+$D477)*$E477/Parameters!$B$4)</f>
        <v/>
      </c>
      <c r="K477" s="3" t="str">
        <f t="shared" si="15"/>
        <v/>
      </c>
    </row>
    <row r="478" spans="1:11" x14ac:dyDescent="0.25">
      <c r="A478" s="2"/>
      <c r="B478" s="2"/>
      <c r="C478" s="3"/>
      <c r="D478" s="3"/>
      <c r="E478" s="6"/>
      <c r="F478" s="3" t="str">
        <f>IF($E478="","",MIN($C478*2*$E478/Parameters!$B$4,Parameters!$B$10*$E478/Parameters!$B$4))</f>
        <v/>
      </c>
      <c r="G478" s="3" t="str">
        <f>IF($F478="","",MAX(0,$F478-Parameters!$B$9))</f>
        <v/>
      </c>
      <c r="H478" s="3" t="str">
        <f>IF($G478="","",$G478*Parameters!$B$6)</f>
        <v/>
      </c>
      <c r="I478" s="3" t="str">
        <f t="shared" si="14"/>
        <v/>
      </c>
      <c r="J478" s="3" t="str">
        <f>IF($E478="","",($C478+$D478)*$E478/Parameters!$B$4)</f>
        <v/>
      </c>
      <c r="K478" s="3" t="str">
        <f t="shared" si="15"/>
        <v/>
      </c>
    </row>
    <row r="479" spans="1:11" x14ac:dyDescent="0.25">
      <c r="A479" s="2"/>
      <c r="B479" s="2"/>
      <c r="C479" s="3"/>
      <c r="D479" s="3"/>
      <c r="E479" s="6"/>
      <c r="F479" s="3" t="str">
        <f>IF($E479="","",MIN($C479*2*$E479/Parameters!$B$4,Parameters!$B$10*$E479/Parameters!$B$4))</f>
        <v/>
      </c>
      <c r="G479" s="3" t="str">
        <f>IF($F479="","",MAX(0,$F479-Parameters!$B$9))</f>
        <v/>
      </c>
      <c r="H479" s="3" t="str">
        <f>IF($G479="","",$G479*Parameters!$B$6)</f>
        <v/>
      </c>
      <c r="I479" s="3" t="str">
        <f t="shared" si="14"/>
        <v/>
      </c>
      <c r="J479" s="3" t="str">
        <f>IF($E479="","",($C479+$D479)*$E479/Parameters!$B$4)</f>
        <v/>
      </c>
      <c r="K479" s="3" t="str">
        <f t="shared" si="15"/>
        <v/>
      </c>
    </row>
    <row r="480" spans="1:11" x14ac:dyDescent="0.25">
      <c r="A480" s="2"/>
      <c r="B480" s="2"/>
      <c r="C480" s="3"/>
      <c r="D480" s="3"/>
      <c r="E480" s="6"/>
      <c r="F480" s="3" t="str">
        <f>IF($E480="","",MIN($C480*2*$E480/Parameters!$B$4,Parameters!$B$10*$E480/Parameters!$B$4))</f>
        <v/>
      </c>
      <c r="G480" s="3" t="str">
        <f>IF($F480="","",MAX(0,$F480-Parameters!$B$9))</f>
        <v/>
      </c>
      <c r="H480" s="3" t="str">
        <f>IF($G480="","",$G480*Parameters!$B$6)</f>
        <v/>
      </c>
      <c r="I480" s="3" t="str">
        <f t="shared" si="14"/>
        <v/>
      </c>
      <c r="J480" s="3" t="str">
        <f>IF($E480="","",($C480+$D480)*$E480/Parameters!$B$4)</f>
        <v/>
      </c>
      <c r="K480" s="3" t="str">
        <f t="shared" si="15"/>
        <v/>
      </c>
    </row>
    <row r="481" spans="1:11" x14ac:dyDescent="0.25">
      <c r="A481" s="2"/>
      <c r="B481" s="2"/>
      <c r="C481" s="3"/>
      <c r="D481" s="3"/>
      <c r="E481" s="6"/>
      <c r="F481" s="3" t="str">
        <f>IF($E481="","",MIN($C481*2*$E481/Parameters!$B$4,Parameters!$B$10*$E481/Parameters!$B$4))</f>
        <v/>
      </c>
      <c r="G481" s="3" t="str">
        <f>IF($F481="","",MAX(0,$F481-Parameters!$B$9))</f>
        <v/>
      </c>
      <c r="H481" s="3" t="str">
        <f>IF($G481="","",$G481*Parameters!$B$6)</f>
        <v/>
      </c>
      <c r="I481" s="3" t="str">
        <f t="shared" si="14"/>
        <v/>
      </c>
      <c r="J481" s="3" t="str">
        <f>IF($E481="","",($C481+$D481)*$E481/Parameters!$B$4)</f>
        <v/>
      </c>
      <c r="K481" s="3" t="str">
        <f t="shared" si="15"/>
        <v/>
      </c>
    </row>
    <row r="482" spans="1:11" x14ac:dyDescent="0.25">
      <c r="A482" s="2"/>
      <c r="B482" s="2"/>
      <c r="C482" s="3"/>
      <c r="D482" s="3"/>
      <c r="E482" s="6"/>
      <c r="F482" s="3" t="str">
        <f>IF($E482="","",MIN($C482*2*$E482/Parameters!$B$4,Parameters!$B$10*$E482/Parameters!$B$4))</f>
        <v/>
      </c>
      <c r="G482" s="3" t="str">
        <f>IF($F482="","",MAX(0,$F482-Parameters!$B$9))</f>
        <v/>
      </c>
      <c r="H482" s="3" t="str">
        <f>IF($G482="","",$G482*Parameters!$B$6)</f>
        <v/>
      </c>
      <c r="I482" s="3" t="str">
        <f t="shared" si="14"/>
        <v/>
      </c>
      <c r="J482" s="3" t="str">
        <f>IF($E482="","",($C482+$D482)*$E482/Parameters!$B$4)</f>
        <v/>
      </c>
      <c r="K482" s="3" t="str">
        <f t="shared" si="15"/>
        <v/>
      </c>
    </row>
    <row r="483" spans="1:11" x14ac:dyDescent="0.25">
      <c r="A483" s="2"/>
      <c r="B483" s="2"/>
      <c r="C483" s="3"/>
      <c r="D483" s="3"/>
      <c r="E483" s="6"/>
      <c r="F483" s="3" t="str">
        <f>IF($E483="","",MIN($C483*2*$E483/Parameters!$B$4,Parameters!$B$10*$E483/Parameters!$B$4))</f>
        <v/>
      </c>
      <c r="G483" s="3" t="str">
        <f>IF($F483="","",MAX(0,$F483-Parameters!$B$9))</f>
        <v/>
      </c>
      <c r="H483" s="3" t="str">
        <f>IF($G483="","",$G483*Parameters!$B$6)</f>
        <v/>
      </c>
      <c r="I483" s="3" t="str">
        <f t="shared" si="14"/>
        <v/>
      </c>
      <c r="J483" s="3" t="str">
        <f>IF($E483="","",($C483+$D483)*$E483/Parameters!$B$4)</f>
        <v/>
      </c>
      <c r="K483" s="3" t="str">
        <f t="shared" si="15"/>
        <v/>
      </c>
    </row>
    <row r="484" spans="1:11" x14ac:dyDescent="0.25">
      <c r="A484" s="2"/>
      <c r="B484" s="2"/>
      <c r="C484" s="3"/>
      <c r="D484" s="3"/>
      <c r="E484" s="6"/>
      <c r="F484" s="3" t="str">
        <f>IF($E484="","",MIN($C484*2*$E484/Parameters!$B$4,Parameters!$B$10*$E484/Parameters!$B$4))</f>
        <v/>
      </c>
      <c r="G484" s="3" t="str">
        <f>IF($F484="","",MAX(0,$F484-Parameters!$B$9))</f>
        <v/>
      </c>
      <c r="H484" s="3" t="str">
        <f>IF($G484="","",$G484*Parameters!$B$6)</f>
        <v/>
      </c>
      <c r="I484" s="3" t="str">
        <f t="shared" si="14"/>
        <v/>
      </c>
      <c r="J484" s="3" t="str">
        <f>IF($E484="","",($C484+$D484)*$E484/Parameters!$B$4)</f>
        <v/>
      </c>
      <c r="K484" s="3" t="str">
        <f t="shared" si="15"/>
        <v/>
      </c>
    </row>
    <row r="485" spans="1:11" x14ac:dyDescent="0.25">
      <c r="A485" s="2"/>
      <c r="B485" s="2"/>
      <c r="C485" s="3"/>
      <c r="D485" s="3"/>
      <c r="E485" s="6"/>
      <c r="F485" s="3" t="str">
        <f>IF($E485="","",MIN($C485*2*$E485/Parameters!$B$4,Parameters!$B$10*$E485/Parameters!$B$4))</f>
        <v/>
      </c>
      <c r="G485" s="3" t="str">
        <f>IF($F485="","",MAX(0,$F485-Parameters!$B$9))</f>
        <v/>
      </c>
      <c r="H485" s="3" t="str">
        <f>IF($G485="","",$G485*Parameters!$B$6)</f>
        <v/>
      </c>
      <c r="I485" s="3" t="str">
        <f t="shared" si="14"/>
        <v/>
      </c>
      <c r="J485" s="3" t="str">
        <f>IF($E485="","",($C485+$D485)*$E485/Parameters!$B$4)</f>
        <v/>
      </c>
      <c r="K485" s="3" t="str">
        <f t="shared" si="15"/>
        <v/>
      </c>
    </row>
    <row r="486" spans="1:11" x14ac:dyDescent="0.25">
      <c r="A486" s="2"/>
      <c r="B486" s="2"/>
      <c r="C486" s="3"/>
      <c r="D486" s="3"/>
      <c r="E486" s="6"/>
      <c r="F486" s="3" t="str">
        <f>IF($E486="","",MIN($C486*2*$E486/Parameters!$B$4,Parameters!$B$10*$E486/Parameters!$B$4))</f>
        <v/>
      </c>
      <c r="G486" s="3" t="str">
        <f>IF($F486="","",MAX(0,$F486-Parameters!$B$9))</f>
        <v/>
      </c>
      <c r="H486" s="3" t="str">
        <f>IF($G486="","",$G486*Parameters!$B$6)</f>
        <v/>
      </c>
      <c r="I486" s="3" t="str">
        <f t="shared" si="14"/>
        <v/>
      </c>
      <c r="J486" s="3" t="str">
        <f>IF($E486="","",($C486+$D486)*$E486/Parameters!$B$4)</f>
        <v/>
      </c>
      <c r="K486" s="3" t="str">
        <f t="shared" si="15"/>
        <v/>
      </c>
    </row>
    <row r="487" spans="1:11" x14ac:dyDescent="0.25">
      <c r="A487" s="2"/>
      <c r="B487" s="2"/>
      <c r="C487" s="3"/>
      <c r="D487" s="3"/>
      <c r="E487" s="6"/>
      <c r="F487" s="3" t="str">
        <f>IF($E487="","",MIN($C487*2*$E487/Parameters!$B$4,Parameters!$B$10*$E487/Parameters!$B$4))</f>
        <v/>
      </c>
      <c r="G487" s="3" t="str">
        <f>IF($F487="","",MAX(0,$F487-Parameters!$B$9))</f>
        <v/>
      </c>
      <c r="H487" s="3" t="str">
        <f>IF($G487="","",$G487*Parameters!$B$6)</f>
        <v/>
      </c>
      <c r="I487" s="3" t="str">
        <f t="shared" si="14"/>
        <v/>
      </c>
      <c r="J487" s="3" t="str">
        <f>IF($E487="","",($C487+$D487)*$E487/Parameters!$B$4)</f>
        <v/>
      </c>
      <c r="K487" s="3" t="str">
        <f t="shared" si="15"/>
        <v/>
      </c>
    </row>
    <row r="488" spans="1:11" x14ac:dyDescent="0.25">
      <c r="A488" s="2"/>
      <c r="B488" s="2"/>
      <c r="C488" s="3"/>
      <c r="D488" s="3"/>
      <c r="E488" s="6"/>
      <c r="F488" s="3" t="str">
        <f>IF($E488="","",MIN($C488*2*$E488/Parameters!$B$4,Parameters!$B$10*$E488/Parameters!$B$4))</f>
        <v/>
      </c>
      <c r="G488" s="3" t="str">
        <f>IF($F488="","",MAX(0,$F488-Parameters!$B$9))</f>
        <v/>
      </c>
      <c r="H488" s="3" t="str">
        <f>IF($G488="","",$G488*Parameters!$B$6)</f>
        <v/>
      </c>
      <c r="I488" s="3" t="str">
        <f t="shared" si="14"/>
        <v/>
      </c>
      <c r="J488" s="3" t="str">
        <f>IF($E488="","",($C488+$D488)*$E488/Parameters!$B$4)</f>
        <v/>
      </c>
      <c r="K488" s="3" t="str">
        <f t="shared" si="15"/>
        <v/>
      </c>
    </row>
    <row r="489" spans="1:11" x14ac:dyDescent="0.25">
      <c r="A489" s="2"/>
      <c r="B489" s="2"/>
      <c r="C489" s="3"/>
      <c r="D489" s="3"/>
      <c r="E489" s="6"/>
      <c r="F489" s="3" t="str">
        <f>IF($E489="","",MIN($C489*2*$E489/Parameters!$B$4,Parameters!$B$10*$E489/Parameters!$B$4))</f>
        <v/>
      </c>
      <c r="G489" s="3" t="str">
        <f>IF($F489="","",MAX(0,$F489-Parameters!$B$9))</f>
        <v/>
      </c>
      <c r="H489" s="3" t="str">
        <f>IF($G489="","",$G489*Parameters!$B$6)</f>
        <v/>
      </c>
      <c r="I489" s="3" t="str">
        <f t="shared" si="14"/>
        <v/>
      </c>
      <c r="J489" s="3" t="str">
        <f>IF($E489="","",($C489+$D489)*$E489/Parameters!$B$4)</f>
        <v/>
      </c>
      <c r="K489" s="3" t="str">
        <f t="shared" si="15"/>
        <v/>
      </c>
    </row>
    <row r="490" spans="1:11" x14ac:dyDescent="0.25">
      <c r="A490" s="2"/>
      <c r="B490" s="2"/>
      <c r="C490" s="3"/>
      <c r="D490" s="3"/>
      <c r="E490" s="6"/>
      <c r="F490" s="3" t="str">
        <f>IF($E490="","",MIN($C490*2*$E490/Parameters!$B$4,Parameters!$B$10*$E490/Parameters!$B$4))</f>
        <v/>
      </c>
      <c r="G490" s="3" t="str">
        <f>IF($F490="","",MAX(0,$F490-Parameters!$B$9))</f>
        <v/>
      </c>
      <c r="H490" s="3" t="str">
        <f>IF($G490="","",$G490*Parameters!$B$6)</f>
        <v/>
      </c>
      <c r="I490" s="3" t="str">
        <f t="shared" si="14"/>
        <v/>
      </c>
      <c r="J490" s="3" t="str">
        <f>IF($E490="","",($C490+$D490)*$E490/Parameters!$B$4)</f>
        <v/>
      </c>
      <c r="K490" s="3" t="str">
        <f t="shared" si="15"/>
        <v/>
      </c>
    </row>
    <row r="491" spans="1:11" x14ac:dyDescent="0.25">
      <c r="A491" s="2"/>
      <c r="B491" s="2"/>
      <c r="C491" s="3"/>
      <c r="D491" s="3"/>
      <c r="E491" s="6"/>
      <c r="F491" s="3" t="str">
        <f>IF($E491="","",MIN($C491*2*$E491/Parameters!$B$4,Parameters!$B$10*$E491/Parameters!$B$4))</f>
        <v/>
      </c>
      <c r="G491" s="3" t="str">
        <f>IF($F491="","",MAX(0,$F491-Parameters!$B$9))</f>
        <v/>
      </c>
      <c r="H491" s="3" t="str">
        <f>IF($G491="","",$G491*Parameters!$B$6)</f>
        <v/>
      </c>
      <c r="I491" s="3" t="str">
        <f t="shared" si="14"/>
        <v/>
      </c>
      <c r="J491" s="3" t="str">
        <f>IF($E491="","",($C491+$D491)*$E491/Parameters!$B$4)</f>
        <v/>
      </c>
      <c r="K491" s="3" t="str">
        <f t="shared" si="15"/>
        <v/>
      </c>
    </row>
    <row r="492" spans="1:11" x14ac:dyDescent="0.25">
      <c r="A492" s="2"/>
      <c r="B492" s="2"/>
      <c r="C492" s="3"/>
      <c r="D492" s="3"/>
      <c r="E492" s="6"/>
      <c r="F492" s="3" t="str">
        <f>IF($E492="","",MIN($C492*2*$E492/Parameters!$B$4,Parameters!$B$10*$E492/Parameters!$B$4))</f>
        <v/>
      </c>
      <c r="G492" s="3" t="str">
        <f>IF($F492="","",MAX(0,$F492-Parameters!$B$9))</f>
        <v/>
      </c>
      <c r="H492" s="3" t="str">
        <f>IF($G492="","",$G492*Parameters!$B$6)</f>
        <v/>
      </c>
      <c r="I492" s="3" t="str">
        <f t="shared" si="14"/>
        <v/>
      </c>
      <c r="J492" s="3" t="str">
        <f>IF($E492="","",($C492+$D492)*$E492/Parameters!$B$4)</f>
        <v/>
      </c>
      <c r="K492" s="3" t="str">
        <f t="shared" si="15"/>
        <v/>
      </c>
    </row>
    <row r="493" spans="1:11" x14ac:dyDescent="0.25">
      <c r="A493" s="2"/>
      <c r="B493" s="2"/>
      <c r="C493" s="3"/>
      <c r="D493" s="3"/>
      <c r="E493" s="6"/>
      <c r="F493" s="3" t="str">
        <f>IF($E493="","",MIN($C493*2*$E493/Parameters!$B$4,Parameters!$B$10*$E493/Parameters!$B$4))</f>
        <v/>
      </c>
      <c r="G493" s="3" t="str">
        <f>IF($F493="","",MAX(0,$F493-Parameters!$B$9))</f>
        <v/>
      </c>
      <c r="H493" s="3" t="str">
        <f>IF($G493="","",$G493*Parameters!$B$6)</f>
        <v/>
      </c>
      <c r="I493" s="3" t="str">
        <f t="shared" si="14"/>
        <v/>
      </c>
      <c r="J493" s="3" t="str">
        <f>IF($E493="","",($C493+$D493)*$E493/Parameters!$B$4)</f>
        <v/>
      </c>
      <c r="K493" s="3" t="str">
        <f t="shared" si="15"/>
        <v/>
      </c>
    </row>
    <row r="494" spans="1:11" x14ac:dyDescent="0.25">
      <c r="A494" s="2"/>
      <c r="B494" s="2"/>
      <c r="C494" s="3"/>
      <c r="D494" s="3"/>
      <c r="E494" s="6"/>
      <c r="F494" s="3" t="str">
        <f>IF($E494="","",MIN($C494*2*$E494/Parameters!$B$4,Parameters!$B$10*$E494/Parameters!$B$4))</f>
        <v/>
      </c>
      <c r="G494" s="3" t="str">
        <f>IF($F494="","",MAX(0,$F494-Parameters!$B$9))</f>
        <v/>
      </c>
      <c r="H494" s="3" t="str">
        <f>IF($G494="","",$G494*Parameters!$B$6)</f>
        <v/>
      </c>
      <c r="I494" s="3" t="str">
        <f t="shared" si="14"/>
        <v/>
      </c>
      <c r="J494" s="3" t="str">
        <f>IF($E494="","",($C494+$D494)*$E494/Parameters!$B$4)</f>
        <v/>
      </c>
      <c r="K494" s="3" t="str">
        <f t="shared" si="15"/>
        <v/>
      </c>
    </row>
    <row r="495" spans="1:11" x14ac:dyDescent="0.25">
      <c r="A495" s="2"/>
      <c r="B495" s="2"/>
      <c r="C495" s="3"/>
      <c r="D495" s="3"/>
      <c r="E495" s="6"/>
      <c r="F495" s="3" t="str">
        <f>IF($E495="","",MIN($C495*2*$E495/Parameters!$B$4,Parameters!$B$10*$E495/Parameters!$B$4))</f>
        <v/>
      </c>
      <c r="G495" s="3" t="str">
        <f>IF($F495="","",MAX(0,$F495-Parameters!$B$9))</f>
        <v/>
      </c>
      <c r="H495" s="3" t="str">
        <f>IF($G495="","",$G495*Parameters!$B$6)</f>
        <v/>
      </c>
      <c r="I495" s="3" t="str">
        <f t="shared" si="14"/>
        <v/>
      </c>
      <c r="J495" s="3" t="str">
        <f>IF($E495="","",($C495+$D495)*$E495/Parameters!$B$4)</f>
        <v/>
      </c>
      <c r="K495" s="3" t="str">
        <f t="shared" si="15"/>
        <v/>
      </c>
    </row>
    <row r="496" spans="1:11" x14ac:dyDescent="0.25">
      <c r="A496" s="2"/>
      <c r="B496" s="2"/>
      <c r="C496" s="3"/>
      <c r="D496" s="3"/>
      <c r="E496" s="6"/>
      <c r="F496" s="3" t="str">
        <f>IF($E496="","",MIN($C496*2*$E496/Parameters!$B$4,Parameters!$B$10*$E496/Parameters!$B$4))</f>
        <v/>
      </c>
      <c r="G496" s="3" t="str">
        <f>IF($F496="","",MAX(0,$F496-Parameters!$B$9))</f>
        <v/>
      </c>
      <c r="H496" s="3" t="str">
        <f>IF($G496="","",$G496*Parameters!$B$6)</f>
        <v/>
      </c>
      <c r="I496" s="3" t="str">
        <f t="shared" si="14"/>
        <v/>
      </c>
      <c r="J496" s="3" t="str">
        <f>IF($E496="","",($C496+$D496)*$E496/Parameters!$B$4)</f>
        <v/>
      </c>
      <c r="K496" s="3" t="str">
        <f t="shared" si="15"/>
        <v/>
      </c>
    </row>
    <row r="497" spans="1:11" x14ac:dyDescent="0.25">
      <c r="A497" s="2"/>
      <c r="B497" s="2"/>
      <c r="C497" s="3"/>
      <c r="D497" s="3"/>
      <c r="E497" s="6"/>
      <c r="F497" s="3" t="str">
        <f>IF($E497="","",MIN($C497*2*$E497/Parameters!$B$4,Parameters!$B$10*$E497/Parameters!$B$4))</f>
        <v/>
      </c>
      <c r="G497" s="3" t="str">
        <f>IF($F497="","",MAX(0,$F497-Parameters!$B$9))</f>
        <v/>
      </c>
      <c r="H497" s="3" t="str">
        <f>IF($G497="","",$G497*Parameters!$B$6)</f>
        <v/>
      </c>
      <c r="I497" s="3" t="str">
        <f t="shared" si="14"/>
        <v/>
      </c>
      <c r="J497" s="3" t="str">
        <f>IF($E497="","",($C497+$D497)*$E497/Parameters!$B$4)</f>
        <v/>
      </c>
      <c r="K497" s="3" t="str">
        <f t="shared" si="15"/>
        <v/>
      </c>
    </row>
    <row r="498" spans="1:11" x14ac:dyDescent="0.25">
      <c r="A498" s="2"/>
      <c r="B498" s="2"/>
      <c r="C498" s="3"/>
      <c r="D498" s="3"/>
      <c r="E498" s="6"/>
      <c r="F498" s="3" t="str">
        <f>IF($E498="","",MIN($C498*2*$E498/Parameters!$B$4,Parameters!$B$10*$E498/Parameters!$B$4))</f>
        <v/>
      </c>
      <c r="G498" s="3" t="str">
        <f>IF($F498="","",MAX(0,$F498-Parameters!$B$9))</f>
        <v/>
      </c>
      <c r="H498" s="3" t="str">
        <f>IF($G498="","",$G498*Parameters!$B$6)</f>
        <v/>
      </c>
      <c r="I498" s="3" t="str">
        <f t="shared" si="14"/>
        <v/>
      </c>
      <c r="J498" s="3" t="str">
        <f>IF($E498="","",($C498+$D498)*$E498/Parameters!$B$4)</f>
        <v/>
      </c>
      <c r="K498" s="3" t="str">
        <f t="shared" si="15"/>
        <v/>
      </c>
    </row>
    <row r="499" spans="1:11" x14ac:dyDescent="0.25">
      <c r="A499" s="2"/>
      <c r="B499" s="2"/>
      <c r="C499" s="3"/>
      <c r="D499" s="3"/>
      <c r="E499" s="6"/>
      <c r="F499" s="3" t="str">
        <f>IF($E499="","",MIN($C499*2*$E499/Parameters!$B$4,Parameters!$B$10*$E499/Parameters!$B$4))</f>
        <v/>
      </c>
      <c r="G499" s="3" t="str">
        <f>IF($F499="","",MAX(0,$F499-Parameters!$B$9))</f>
        <v/>
      </c>
      <c r="H499" s="3" t="str">
        <f>IF($G499="","",$G499*Parameters!$B$6)</f>
        <v/>
      </c>
      <c r="I499" s="3" t="str">
        <f t="shared" si="14"/>
        <v/>
      </c>
      <c r="J499" s="3" t="str">
        <f>IF($E499="","",($C499+$D499)*$E499/Parameters!$B$4)</f>
        <v/>
      </c>
      <c r="K499" s="3" t="str">
        <f t="shared" si="15"/>
        <v/>
      </c>
    </row>
    <row r="500" spans="1:11" x14ac:dyDescent="0.25">
      <c r="A500" s="2"/>
      <c r="B500" s="2"/>
      <c r="C500" s="3"/>
      <c r="D500" s="3"/>
      <c r="E500" s="6"/>
      <c r="F500" s="3" t="str">
        <f>IF($E500="","",MIN($C500*2*$E500/Parameters!$B$4,Parameters!$B$10*$E500/Parameters!$B$4))</f>
        <v/>
      </c>
      <c r="G500" s="3" t="str">
        <f>IF($F500="","",MAX(0,$F500-Parameters!$B$9))</f>
        <v/>
      </c>
      <c r="H500" s="3" t="str">
        <f>IF($G500="","",$G500*Parameters!$B$6)</f>
        <v/>
      </c>
      <c r="I500" s="3" t="str">
        <f t="shared" si="14"/>
        <v/>
      </c>
      <c r="J500" s="3" t="str">
        <f>IF($E500="","",($C500+$D500)*$E500/Parameters!$B$4)</f>
        <v/>
      </c>
      <c r="K500" s="3" t="str">
        <f t="shared" si="15"/>
        <v/>
      </c>
    </row>
  </sheetData>
  <dataValidations count="1">
    <dataValidation type="whole" allowBlank="1" error="کارکرد باید عددی بین ۰ تا ۳۶۶ باشد." prompt="عدد روز کارکرد را وارد کنید (۰ تا ۳۶۶)."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xr:uid="{00000000-0002-0000-0300-000000000000}">
      <formula1>0</formula1>
      <formula2>366</formula2>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showGridLines="0" rightToLeft="1" workbookViewId="0">
      <selection sqref="A1:F1"/>
    </sheetView>
  </sheetViews>
  <sheetFormatPr defaultRowHeight="15" x14ac:dyDescent="0.25"/>
  <cols>
    <col min="1" max="1" width="20" customWidth="1"/>
    <col min="2" max="2" width="22" customWidth="1"/>
    <col min="3" max="6" width="12" customWidth="1"/>
  </cols>
  <sheetData>
    <row r="1" spans="1:6" ht="27.95" customHeight="1" x14ac:dyDescent="0.25">
      <c r="A1" s="17" t="s">
        <v>56</v>
      </c>
      <c r="B1" s="16"/>
      <c r="C1" s="16"/>
      <c r="D1" s="16"/>
      <c r="E1" s="16"/>
      <c r="F1" s="16"/>
    </row>
    <row r="3" spans="1:6" x14ac:dyDescent="0.25">
      <c r="A3" s="9" t="s">
        <v>57</v>
      </c>
      <c r="B3" s="15"/>
      <c r="C3" s="29" t="s">
        <v>58</v>
      </c>
      <c r="D3" s="16"/>
      <c r="E3" s="16"/>
      <c r="F3" s="16"/>
    </row>
    <row r="5" spans="1:6" x14ac:dyDescent="0.25">
      <c r="A5" s="10" t="s">
        <v>59</v>
      </c>
      <c r="B5" s="11" t="str">
        <f>IF($B$3="","",IFERROR(VLOOKUP($B$3,Data_Entry!$A$2:$K$500,2,FALSE),""))</f>
        <v/>
      </c>
      <c r="C5" s="28"/>
      <c r="D5" s="16"/>
      <c r="E5" s="16"/>
      <c r="F5" s="16"/>
    </row>
    <row r="6" spans="1:6" x14ac:dyDescent="0.25">
      <c r="A6" s="10" t="s">
        <v>60</v>
      </c>
      <c r="B6" s="12" t="str">
        <f>IF($B$3="","",IFERROR(VLOOKUP($B$3,Data_Entry!$A$2:$K$500,3,FALSE),""))</f>
        <v/>
      </c>
      <c r="C6" s="28"/>
      <c r="D6" s="16"/>
      <c r="E6" s="16"/>
      <c r="F6" s="16"/>
    </row>
    <row r="7" spans="1:6" x14ac:dyDescent="0.25">
      <c r="A7" s="10" t="s">
        <v>61</v>
      </c>
      <c r="B7" s="12" t="str">
        <f>IF($B$3="","",IFERROR(VLOOKUP($B$3,Data_Entry!$A$2:$K$500,4,FALSE),""))</f>
        <v/>
      </c>
      <c r="C7" s="28"/>
      <c r="D7" s="16"/>
      <c r="E7" s="16"/>
      <c r="F7" s="16"/>
    </row>
    <row r="8" spans="1:6" x14ac:dyDescent="0.25">
      <c r="A8" s="10" t="s">
        <v>62</v>
      </c>
      <c r="B8" s="13" t="str">
        <f>IF($B$3="","",IFERROR(VLOOKUP($B$3,Data_Entry!$A$2:$K$500,5,FALSE),""))</f>
        <v/>
      </c>
      <c r="C8" s="28"/>
      <c r="D8" s="16"/>
      <c r="E8" s="16"/>
      <c r="F8" s="16"/>
    </row>
    <row r="10" spans="1:6" x14ac:dyDescent="0.25">
      <c r="A10" s="10" t="s">
        <v>63</v>
      </c>
      <c r="B10" s="12" t="str">
        <f>IF($B$3="","",IFERROR(VLOOKUP($B$3,Data_Entry!$A$2:$K$500,6,FALSE),""))</f>
        <v/>
      </c>
      <c r="C10" s="28"/>
      <c r="D10" s="16"/>
      <c r="E10" s="16"/>
      <c r="F10" s="16"/>
    </row>
    <row r="11" spans="1:6" x14ac:dyDescent="0.25">
      <c r="A11" s="10" t="s">
        <v>64</v>
      </c>
      <c r="B11" s="12" t="str">
        <f>IF($B$3="","",IFERROR(VLOOKUP($B$3,Data_Entry!$A$2:$K$500,7,FALSE),""))</f>
        <v/>
      </c>
      <c r="C11" s="28"/>
      <c r="D11" s="16"/>
      <c r="E11" s="16"/>
      <c r="F11" s="16"/>
    </row>
    <row r="12" spans="1:6" x14ac:dyDescent="0.25">
      <c r="A12" s="10" t="s">
        <v>65</v>
      </c>
      <c r="B12" s="12" t="str">
        <f>IF($B$3="","",IFERROR(VLOOKUP($B$3,Data_Entry!$A$2:$K$500,8,FALSE),""))</f>
        <v/>
      </c>
      <c r="C12" s="28"/>
      <c r="D12" s="16"/>
      <c r="E12" s="16"/>
      <c r="F12" s="16"/>
    </row>
    <row r="13" spans="1:6" x14ac:dyDescent="0.25">
      <c r="A13" s="10" t="s">
        <v>66</v>
      </c>
      <c r="B13" s="12" t="str">
        <f>IF($B$3="","",IFERROR(VLOOKUP($B$3,Data_Entry!$A$2:$K$500,9,FALSE),""))</f>
        <v/>
      </c>
      <c r="C13" s="28"/>
      <c r="D13" s="16"/>
      <c r="E13" s="16"/>
      <c r="F13" s="16"/>
    </row>
    <row r="14" spans="1:6" x14ac:dyDescent="0.25">
      <c r="A14" s="10" t="s">
        <v>67</v>
      </c>
      <c r="B14" s="12" t="str">
        <f>IF($B$3="","",IFERROR(VLOOKUP($B$3,Data_Entry!$A$2:$K$500,10,FALSE),""))</f>
        <v/>
      </c>
      <c r="C14" s="28"/>
      <c r="D14" s="16"/>
      <c r="E14" s="16"/>
      <c r="F14" s="16"/>
    </row>
    <row r="15" spans="1:6" x14ac:dyDescent="0.25">
      <c r="A15" s="10" t="s">
        <v>68</v>
      </c>
      <c r="B15" s="12" t="str">
        <f>IF($B$3="","",IFERROR(VLOOKUP($B$3,Data_Entry!$A$2:$K$500,11,FALSE),""))</f>
        <v/>
      </c>
      <c r="C15" s="28"/>
      <c r="D15" s="16"/>
      <c r="E15" s="16"/>
      <c r="F15" s="16"/>
    </row>
    <row r="18" spans="1:6" x14ac:dyDescent="0.25">
      <c r="A18" s="14" t="s">
        <v>69</v>
      </c>
      <c r="B18" s="30"/>
      <c r="C18" s="31"/>
      <c r="D18" s="31"/>
      <c r="E18" s="31"/>
      <c r="F18" s="20"/>
    </row>
    <row r="19" spans="1:6" x14ac:dyDescent="0.25">
      <c r="B19" s="21"/>
      <c r="C19" s="16"/>
      <c r="D19" s="16"/>
      <c r="E19" s="16"/>
      <c r="F19" s="22"/>
    </row>
    <row r="20" spans="1:6" x14ac:dyDescent="0.25">
      <c r="B20" s="21"/>
      <c r="C20" s="16"/>
      <c r="D20" s="16"/>
      <c r="E20" s="16"/>
      <c r="F20" s="22"/>
    </row>
    <row r="21" spans="1:6" x14ac:dyDescent="0.25">
      <c r="B21" s="21"/>
      <c r="C21" s="16"/>
      <c r="D21" s="16"/>
      <c r="E21" s="16"/>
      <c r="F21" s="22"/>
    </row>
    <row r="22" spans="1:6" x14ac:dyDescent="0.25">
      <c r="B22" s="23"/>
      <c r="C22" s="32"/>
      <c r="D22" s="32"/>
      <c r="E22" s="32"/>
      <c r="F22" s="24"/>
    </row>
  </sheetData>
  <sheetProtection password="CF7A" sheet="1"/>
  <mergeCells count="13">
    <mergeCell ref="C15:F15"/>
    <mergeCell ref="C11:F11"/>
    <mergeCell ref="B18:F22"/>
    <mergeCell ref="C5:F5"/>
    <mergeCell ref="C10:F10"/>
    <mergeCell ref="C14:F14"/>
    <mergeCell ref="C13:F13"/>
    <mergeCell ref="C3:F3"/>
    <mergeCell ref="C8:F8"/>
    <mergeCell ref="A1:F1"/>
    <mergeCell ref="C12:F12"/>
    <mergeCell ref="C6:F6"/>
    <mergeCell ref="C7:F7"/>
  </mergeCells>
  <pageMargins left="0.3" right="0.3" top="0.5" bottom="0.5" header="0.5" footer="0.5"/>
  <pageSetup paperSize="9" orientation="portrait"/>
  <extLst>
    <ext xmlns:x14="http://schemas.microsoft.com/office/spreadsheetml/2009/9/main" uri="{CCE6A557-97BC-4b89-ADB6-D9C93CAAB3DF}">
      <x14:dataValidations xmlns:xm="http://schemas.microsoft.com/office/excel/2006/main" count="1">
        <x14:dataValidation type="list" allowBlank="1" xr:uid="{00000000-0002-0000-0400-000000000000}">
          <x14:formula1>
            <xm:f>Data_Entry!$A$2:$A$500</xm:f>
          </x14:formula1>
          <xm:sqref>B3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راهنما</vt:lpstr>
      <vt:lpstr>Dashboard</vt:lpstr>
      <vt:lpstr>Parameters</vt:lpstr>
      <vt:lpstr>Data_Entry</vt:lpstr>
      <vt:lpstr>Payslip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Zohre hoseini</cp:lastModifiedBy>
  <dcterms:created xsi:type="dcterms:W3CDTF">2026-02-12T05:56:41Z</dcterms:created>
  <dcterms:modified xsi:type="dcterms:W3CDTF">2026-02-12T06:38:15Z</dcterms:modified>
</cp:coreProperties>
</file>